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Innovation/2024 Israel Kits/MAK603 ATP/"/>
    </mc:Choice>
  </mc:AlternateContent>
  <xr:revisionPtr revIDLastSave="29" documentId="13_ncr:1_{C697AE66-7753-47C9-8CCC-19F0C733F953}" xr6:coauthVersionLast="47" xr6:coauthVersionMax="47" xr10:uidLastSave="{161F9690-1643-4C45-92E7-2EF5E4ED4BEA}"/>
  <bookViews>
    <workbookView xWindow="-108" yWindow="-108" windowWidth="23256" windowHeight="13896" xr2:uid="{00000000-000D-0000-FFFF-FFFF00000000}"/>
  </bookViews>
  <sheets>
    <sheet name="Tab1- 1.Procedure (OD)" sheetId="13" r:id="rId1"/>
    <sheet name="Tab2- 2.Calculator (OD) " sheetId="11" r:id="rId2"/>
    <sheet name="Tab3- 1.Procedure (F) " sheetId="15" r:id="rId3"/>
    <sheet name="Tab4- 2.Calculator (F) 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2" l="1"/>
  <c r="B18" i="11"/>
  <c r="I18" i="12"/>
  <c r="K41" i="11"/>
  <c r="M60" i="11"/>
  <c r="H17" i="11" l="1"/>
  <c r="H18" i="11"/>
  <c r="H16" i="11"/>
  <c r="B19" i="11"/>
  <c r="B20" i="11" s="1"/>
  <c r="B21" i="11" s="1"/>
  <c r="B22" i="11" s="1"/>
  <c r="H22" i="11" s="1"/>
  <c r="H21" i="11" l="1"/>
  <c r="H20" i="11"/>
  <c r="H19" i="11"/>
  <c r="H17" i="12"/>
  <c r="H16" i="12"/>
  <c r="H18" i="12"/>
  <c r="H19" i="12"/>
  <c r="H20" i="12"/>
  <c r="H21" i="12"/>
  <c r="H22" i="12"/>
  <c r="B19" i="12" l="1"/>
  <c r="B20" i="12" s="1"/>
  <c r="B21" i="12" s="1"/>
  <c r="B22" i="12" s="1"/>
  <c r="B18" i="12"/>
  <c r="I17" i="12" l="1"/>
  <c r="I19" i="12"/>
  <c r="I20" i="12"/>
  <c r="I21" i="12"/>
  <c r="I22" i="12"/>
  <c r="K47" i="12" l="1"/>
  <c r="K46" i="12"/>
  <c r="K41" i="12"/>
  <c r="E41" i="12"/>
  <c r="K40" i="12"/>
  <c r="E40" i="12"/>
  <c r="K35" i="12"/>
  <c r="I54" i="12" s="1"/>
  <c r="E35" i="12"/>
  <c r="K34" i="12"/>
  <c r="E34" i="12"/>
  <c r="E34" i="11"/>
  <c r="E41" i="11"/>
  <c r="E40" i="11"/>
  <c r="E35" i="11"/>
  <c r="I52" i="12" l="1"/>
  <c r="M67" i="12" s="1"/>
  <c r="I53" i="12"/>
  <c r="I51" i="12"/>
  <c r="J19" i="12"/>
  <c r="J18" i="12"/>
  <c r="J22" i="12"/>
  <c r="C46" i="12"/>
  <c r="J20" i="12"/>
  <c r="C45" i="12"/>
  <c r="J21" i="12"/>
  <c r="J17" i="12"/>
  <c r="M60" i="12" l="1"/>
  <c r="M62" i="12" s="1"/>
  <c r="F61" i="12"/>
  <c r="F51" i="12"/>
  <c r="F50" i="12"/>
  <c r="F60" i="12"/>
  <c r="M69" i="12"/>
  <c r="F52" i="12" l="1"/>
  <c r="F62" i="12"/>
  <c r="F65" i="12" s="1"/>
  <c r="K47" i="11"/>
  <c r="K46" i="11"/>
  <c r="K40" i="11"/>
  <c r="K35" i="11"/>
  <c r="K34" i="11"/>
  <c r="I22" i="11"/>
  <c r="I21" i="11"/>
  <c r="I20" i="11"/>
  <c r="I19" i="11"/>
  <c r="I18" i="11"/>
  <c r="I17" i="11"/>
  <c r="I53" i="11" s="1"/>
  <c r="C46" i="11" l="1"/>
  <c r="C45" i="11"/>
  <c r="I52" i="11"/>
  <c r="I51" i="11"/>
  <c r="J21" i="11"/>
  <c r="I54" i="11"/>
  <c r="J22" i="11"/>
  <c r="J18" i="11"/>
  <c r="J19" i="11"/>
  <c r="J20" i="11"/>
  <c r="J17" i="11"/>
  <c r="M67" i="11" l="1"/>
  <c r="M69" i="11" s="1"/>
  <c r="F58" i="11"/>
  <c r="F50" i="11"/>
  <c r="F51" i="11"/>
  <c r="F59" i="11"/>
  <c r="F60" i="11" s="1"/>
  <c r="F63" i="11" s="1"/>
  <c r="M62" i="11"/>
  <c r="F52" i="11" l="1"/>
  <c r="F55" i="11" s="1"/>
</calcChain>
</file>

<file path=xl/sharedStrings.xml><?xml version="1.0" encoding="utf-8"?>
<sst xmlns="http://schemas.openxmlformats.org/spreadsheetml/2006/main" count="269" uniqueCount="109">
  <si>
    <t>Copy the raw data obtained from the plate reader to the tables below :</t>
  </si>
  <si>
    <t>Sample Calculator:</t>
  </si>
  <si>
    <t>Standard Curve Calculator:</t>
  </si>
  <si>
    <t>Table 1:</t>
  </si>
  <si>
    <t>Table 6:</t>
  </si>
  <si>
    <t>Table 2:</t>
  </si>
  <si>
    <t>Table 3:</t>
  </si>
  <si>
    <t>Average</t>
  </si>
  <si>
    <t>Duplicate 1</t>
  </si>
  <si>
    <t>Duplicate 2</t>
  </si>
  <si>
    <t>Table 4:</t>
  </si>
  <si>
    <t>Sample 1</t>
  </si>
  <si>
    <t>Sample 2</t>
  </si>
  <si>
    <t>Sample corrected</t>
  </si>
  <si>
    <t xml:space="preserve">Standard curve slope </t>
  </si>
  <si>
    <r>
      <t xml:space="preserve">Select Orientation </t>
    </r>
    <r>
      <rPr>
        <sz val="11"/>
        <color theme="1"/>
        <rFont val="Aptos Narrow"/>
        <family val="2"/>
      </rPr>
      <t>→</t>
    </r>
    <r>
      <rPr>
        <sz val="11"/>
        <color theme="1"/>
        <rFont val="Calibri"/>
        <family val="2"/>
        <scheme val="minor"/>
      </rPr>
      <t xml:space="preserve"> Portrait and Scaling → Fit All Columnson One Page for a printer friendly document. </t>
    </r>
  </si>
  <si>
    <t>Reading OD (570) nm</t>
  </si>
  <si>
    <t>Sample Spike 1</t>
  </si>
  <si>
    <t>Sample Spike 2</t>
  </si>
  <si>
    <t>Blank Assay  Sub.</t>
  </si>
  <si>
    <t>Correction of samples and  samples spikes readings .</t>
  </si>
  <si>
    <t>Loaded volume sample on well  (µl)</t>
  </si>
  <si>
    <t xml:space="preserve">Standard curve intercept  </t>
  </si>
  <si>
    <r>
      <t xml:space="preserve">Insert dilution factor (DF) here  </t>
    </r>
    <r>
      <rPr>
        <sz val="11"/>
        <color theme="1"/>
        <rFont val="Aptos Narrow"/>
        <family val="2"/>
      </rPr>
      <t>→</t>
    </r>
  </si>
  <si>
    <t>Sample Spike Calculator:</t>
  </si>
  <si>
    <t>Calculator for systems requiring spike</t>
  </si>
  <si>
    <t>Calculator for systems that do not require a spike</t>
  </si>
  <si>
    <t>Table 7:</t>
  </si>
  <si>
    <t>Table 8:</t>
  </si>
  <si>
    <t>Table 9:</t>
  </si>
  <si>
    <t xml:space="preserve"> </t>
  </si>
  <si>
    <t>Reading λex = 535/ λem = 587 nm</t>
  </si>
  <si>
    <t>Reading  λex = 535/ λem = 587 nm</t>
  </si>
  <si>
    <t>Table 5:</t>
  </si>
  <si>
    <t>Instructions for Analyzing Test Results for Two Samples</t>
  </si>
  <si>
    <t>If no spike was required, continue to the next step.</t>
  </si>
  <si>
    <t>Enter the Sample readings in Table 7 and again in Table 8.</t>
  </si>
  <si>
    <t>Enter the dilution factor used for the sample and the sample volume.</t>
  </si>
  <si>
    <t xml:space="preserve">Here are a few steps to help you analyze the results of the test you conducted for two samples. </t>
  </si>
  <si>
    <t>4. Obtain Corrected Sample Readings:</t>
  </si>
  <si>
    <t>6. For Spiked Samples:</t>
  </si>
  <si>
    <t xml:space="preserve">For a colorimetric experiment, refer to tabs 1 and 2; </t>
  </si>
  <si>
    <t>For a fluorescent experiment, refer to tab 3 and 4.</t>
  </si>
  <si>
    <t>ATP Assay Fluorometric Kit MAK603</t>
  </si>
  <si>
    <t>pmole of ATP per well</t>
  </si>
  <si>
    <t>Sample 1- ATP  concentration calculation :</t>
  </si>
  <si>
    <t>Sv - Sample volume added into the wells (µL).</t>
  </si>
  <si>
    <t>Sa - Quantity of ATP in the unknown sample from standard curve (pmole).</t>
  </si>
  <si>
    <t>C- Concentration of ATP in sample (pmole/µL)</t>
  </si>
  <si>
    <t>Sample 2- ATP  concentration calculation :</t>
  </si>
  <si>
    <t>Blank background  Sub.</t>
  </si>
  <si>
    <t>Blank sample 1</t>
  </si>
  <si>
    <t>Blank sample 2</t>
  </si>
  <si>
    <t>Correction of samples and samples spikes readings .</t>
  </si>
  <si>
    <t>Sample Spike 1- ATP concentration calculation :</t>
  </si>
  <si>
    <t>Amount  ATP that  was added to Sample Spike 1 (pmole).</t>
  </si>
  <si>
    <t>M- Amount of ATP in sample well  (pmole)</t>
  </si>
  <si>
    <t>C- ATP concentration of sample (pmole /µl)</t>
  </si>
  <si>
    <t>Amount  ATP that  was added to Sample Spike 2 (pmole).</t>
  </si>
  <si>
    <t>Sample Spike 2- ATP concentration calculation :</t>
  </si>
  <si>
    <t>5. Calculate ATP Concentration:</t>
  </si>
  <si>
    <t>7. Sample Spike - ATP Concentration Calculation:</t>
  </si>
  <si>
    <t xml:space="preserve">For your convenience, a calculation sheet is available below. Only the yellow cells need to be filled by you. Green cells indicate the final results of ATP concentration </t>
  </si>
  <si>
    <t>nmole of ATP per well</t>
  </si>
  <si>
    <t>Sa - Quantity of ATP in the unknown sample from standard curve (nmole).</t>
  </si>
  <si>
    <t>C- Concentration of ATP in sample (nmole/µL)</t>
  </si>
  <si>
    <t>Amount  ATP that  was added to Sample Spike 1 (nmole).</t>
  </si>
  <si>
    <t>M- Amount of ATP in sample well  (nmole)</t>
  </si>
  <si>
    <t>C- ATP concentration of sample (nmole /µl)</t>
  </si>
  <si>
    <t>Amount  ATP that  was added to Sample Spike 2 (nmole).</t>
  </si>
  <si>
    <t>In the ATP concentration calculation, enter the dilution factor (DF) you used for the sample and the sample volume (µL) in the yellow cells.</t>
  </si>
  <si>
    <t>Enter your Sample Blank readings in Table 3.</t>
  </si>
  <si>
    <t>1. Input standards readings:</t>
  </si>
  <si>
    <t>2. Guidance for Filling Out Next Tables Based on Sample Characteristics:</t>
  </si>
  <si>
    <t>3. Enter Sample Blank Readings:</t>
  </si>
  <si>
    <t>In the green cells, you will find the ATP concentration of your sample (nmole/µL).</t>
  </si>
  <si>
    <t>Table 5 provides the corrected Sample readings after subtracting both the Sample Blank and Blank Assay.</t>
  </si>
  <si>
    <t xml:space="preserve">Table 2 displays the standards after subtracting the Blank Assay (Assay background). </t>
  </si>
  <si>
    <t>If you did spike samples, enter the Sample  readings in Table 6.</t>
  </si>
  <si>
    <t>Sample blank 1</t>
  </si>
  <si>
    <t>Sample blank 2</t>
  </si>
  <si>
    <t>Blank assay</t>
  </si>
  <si>
    <t>Sample blank</t>
  </si>
  <si>
    <t xml:space="preserve">Assay background </t>
  </si>
  <si>
    <t xml:space="preserve">Sample background </t>
  </si>
  <si>
    <t>Sample with added ATP at known level</t>
  </si>
  <si>
    <t>Sample</t>
  </si>
  <si>
    <t>Sample test</t>
  </si>
  <si>
    <t>Description</t>
  </si>
  <si>
    <t>Name</t>
  </si>
  <si>
    <t>Definitions of  Sample Types</t>
  </si>
  <si>
    <t>Sample spike</t>
  </si>
  <si>
    <t>If your experiment required a sampel spike, proceed to step 6, Tables 6 to 9.</t>
  </si>
  <si>
    <t>Additionally, enter your Sample readings in Table 4.</t>
  </si>
  <si>
    <t>In the yellow cells, amount  ATP that  was added to Sample Spike 1 (nmole)</t>
  </si>
  <si>
    <t>In the green cells, you will find the ATP concentration of your sample (pmole/µL).</t>
  </si>
  <si>
    <t>In the yellow cells, amount  ATP that  was added to Sample Spike 1 (pmole)</t>
  </si>
  <si>
    <t>In the green cells, you will get the amount of ATP in the well (pmole) and the ATP concentration in the sample (pmol/µL).</t>
  </si>
  <si>
    <t>ATP Assay Colorimetric Kit MAK603</t>
  </si>
  <si>
    <t>If your experiment required a sample spike, proceed to step 6, Tables 6 to 9.</t>
  </si>
  <si>
    <t>Start by entering the readings of your standards samples  into Table 1.</t>
  </si>
  <si>
    <t>Enter the standard readings in the yellow cells in Table 1.</t>
  </si>
  <si>
    <t>Enter the sample blank readings in the yellow cells in Table 3.</t>
  </si>
  <si>
    <t>Enter the Sample readings in the yellow cells in Table 4.</t>
  </si>
  <si>
    <t>Enter the Sample Spike readings in the yellow cells in Table 5.</t>
  </si>
  <si>
    <t>In the green cells, you will get the amount of ATP in the well (nmol) and the ATP concentration in the sample (nmol/µL).</t>
  </si>
  <si>
    <t>Enter the Blank sample readings in the yellow cells in Table 3.</t>
  </si>
  <si>
    <t>In Table 9, you will obtain the corrected readings after subtracting the sample blank  reading and the blank assay reading.</t>
  </si>
  <si>
    <t>In Table 9, you will obtain the corrected readings after subtracting the sample blank reading and the blank assay reading.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</si>
</sst>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9"/>
      <color theme="1"/>
      <name val="Verdana"/>
      <family val="2"/>
    </font>
    <font>
      <sz val="10"/>
      <name val="Arial"/>
      <family val="2"/>
    </font>
    <font>
      <b/>
      <sz val="36"/>
      <color rgb="FF7030A0"/>
      <name val="Calibri"/>
      <family val="2"/>
      <scheme val="minor"/>
    </font>
    <font>
      <b/>
      <sz val="48"/>
      <color rgb="FF7030A0"/>
      <name val="Calibri"/>
      <family val="2"/>
      <scheme val="minor"/>
    </font>
    <font>
      <b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BBE9A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4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0" fillId="2" borderId="0" xfId="0" applyFill="1" applyProtection="1"/>
    <xf numFmtId="0" fontId="6" fillId="2" borderId="0" xfId="0" applyFont="1" applyFill="1" applyProtection="1"/>
    <xf numFmtId="0" fontId="0" fillId="3" borderId="1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2" fontId="0" fillId="4" borderId="14" xfId="0" applyNumberFormat="1" applyFill="1" applyBorder="1" applyProtection="1">
      <protection hidden="1"/>
    </xf>
    <xf numFmtId="164" fontId="0" fillId="4" borderId="14" xfId="0" applyNumberFormat="1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12" fillId="0" borderId="0" xfId="1"/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0" borderId="0" xfId="0" applyBorder="1" applyAlignment="1" applyProtection="1">
      <alignment horizontal="left"/>
      <protection hidden="1"/>
    </xf>
    <xf numFmtId="0" fontId="0" fillId="2" borderId="0" xfId="0" applyFill="1"/>
    <xf numFmtId="0" fontId="0" fillId="5" borderId="0" xfId="0" applyFill="1" applyBorder="1" applyProtection="1"/>
    <xf numFmtId="0" fontId="12" fillId="5" borderId="0" xfId="1" applyFill="1"/>
    <xf numFmtId="0" fontId="0" fillId="5" borderId="0" xfId="0" applyFill="1" applyProtection="1">
      <protection hidden="1"/>
    </xf>
    <xf numFmtId="0" fontId="0" fillId="5" borderId="0" xfId="0" applyFill="1" applyBorder="1" applyProtection="1"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0" fontId="0" fillId="5" borderId="0" xfId="0" applyFill="1" applyBorder="1" applyAlignment="1" applyProtection="1">
      <alignment horizontal="left"/>
      <protection hidden="1"/>
    </xf>
    <xf numFmtId="0" fontId="16" fillId="5" borderId="0" xfId="1" applyFont="1" applyFill="1"/>
    <xf numFmtId="0" fontId="17" fillId="5" borderId="0" xfId="1" applyFont="1" applyFill="1"/>
    <xf numFmtId="0" fontId="18" fillId="5" borderId="0" xfId="0" applyFont="1" applyFill="1" applyBorder="1" applyProtection="1">
      <protection hidden="1"/>
    </xf>
    <xf numFmtId="0" fontId="15" fillId="5" borderId="0" xfId="1" applyFont="1" applyFill="1" applyAlignment="1">
      <alignment wrapText="1"/>
    </xf>
    <xf numFmtId="0" fontId="12" fillId="5" borderId="0" xfId="1" applyFill="1" applyAlignment="1"/>
    <xf numFmtId="0" fontId="0" fillId="6" borderId="0" xfId="0" applyFill="1" applyProtection="1">
      <protection hidden="1"/>
    </xf>
    <xf numFmtId="0" fontId="19" fillId="6" borderId="0" xfId="0" applyFont="1" applyFill="1" applyBorder="1"/>
    <xf numFmtId="0" fontId="19" fillId="6" borderId="1" xfId="0" applyFont="1" applyFill="1" applyBorder="1"/>
    <xf numFmtId="0" fontId="20" fillId="6" borderId="1" xfId="0" applyFont="1" applyFill="1" applyBorder="1"/>
    <xf numFmtId="0" fontId="0" fillId="3" borderId="14" xfId="0" applyFill="1" applyBorder="1" applyProtection="1"/>
    <xf numFmtId="164" fontId="0" fillId="4" borderId="14" xfId="0" applyNumberFormat="1" applyFill="1" applyBorder="1" applyProtection="1"/>
    <xf numFmtId="0" fontId="0" fillId="0" borderId="7" xfId="0" applyBorder="1" applyProtection="1"/>
    <xf numFmtId="164" fontId="0" fillId="4" borderId="14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64" fontId="0" fillId="4" borderId="21" xfId="0" applyNumberFormat="1" applyFill="1" applyBorder="1" applyProtection="1">
      <protection locked="0"/>
    </xf>
    <xf numFmtId="2" fontId="0" fillId="4" borderId="29" xfId="0" applyNumberFormat="1" applyFill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11" xfId="0" applyBorder="1" applyProtection="1"/>
    <xf numFmtId="0" fontId="0" fillId="0" borderId="26" xfId="0" applyFill="1" applyBorder="1" applyProtection="1"/>
    <xf numFmtId="0" fontId="0" fillId="0" borderId="0" xfId="0" applyFill="1" applyBorder="1" applyProtection="1"/>
    <xf numFmtId="0" fontId="0" fillId="0" borderId="23" xfId="0" applyFill="1" applyBorder="1" applyProtection="1"/>
    <xf numFmtId="0" fontId="0" fillId="0" borderId="30" xfId="0" applyFill="1" applyBorder="1" applyProtection="1"/>
    <xf numFmtId="0" fontId="0" fillId="0" borderId="26" xfId="0" applyBorder="1" applyProtection="1"/>
    <xf numFmtId="0" fontId="0" fillId="0" borderId="23" xfId="0" applyBorder="1" applyProtection="1"/>
    <xf numFmtId="0" fontId="0" fillId="0" borderId="6" xfId="0" applyFill="1" applyBorder="1" applyProtection="1"/>
    <xf numFmtId="0" fontId="0" fillId="0" borderId="8" xfId="0" applyFill="1" applyBorder="1" applyProtection="1"/>
    <xf numFmtId="2" fontId="0" fillId="0" borderId="9" xfId="0" applyNumberFormat="1" applyFill="1" applyBorder="1" applyProtection="1"/>
    <xf numFmtId="0" fontId="0" fillId="0" borderId="25" xfId="0" applyBorder="1" applyProtection="1"/>
    <xf numFmtId="0" fontId="0" fillId="0" borderId="10" xfId="0" applyBorder="1" applyProtection="1"/>
    <xf numFmtId="0" fontId="0" fillId="0" borderId="10" xfId="0" applyBorder="1" applyAlignment="1" applyProtection="1">
      <alignment horizontal="right"/>
    </xf>
    <xf numFmtId="0" fontId="0" fillId="0" borderId="27" xfId="0" applyBorder="1" applyProtection="1"/>
    <xf numFmtId="0" fontId="0" fillId="0" borderId="24" xfId="0" applyBorder="1" applyProtection="1"/>
    <xf numFmtId="0" fontId="0" fillId="0" borderId="6" xfId="0" applyBorder="1" applyProtection="1"/>
    <xf numFmtId="0" fontId="0" fillId="0" borderId="8" xfId="0" applyBorder="1" applyProtection="1"/>
    <xf numFmtId="0" fontId="0" fillId="0" borderId="5" xfId="0" applyBorder="1" applyProtection="1"/>
    <xf numFmtId="0" fontId="0" fillId="0" borderId="0" xfId="0" applyFill="1" applyProtection="1"/>
    <xf numFmtId="0" fontId="3" fillId="0" borderId="5" xfId="0" applyFont="1" applyBorder="1" applyAlignment="1" applyProtection="1"/>
    <xf numFmtId="0" fontId="3" fillId="0" borderId="5" xfId="0" applyFont="1" applyBorder="1" applyProtection="1"/>
    <xf numFmtId="165" fontId="0" fillId="0" borderId="14" xfId="0" applyNumberFormat="1" applyBorder="1" applyProtection="1"/>
    <xf numFmtId="0" fontId="0" fillId="0" borderId="10" xfId="0" applyBorder="1" applyAlignment="1" applyProtection="1"/>
    <xf numFmtId="0" fontId="0" fillId="0" borderId="25" xfId="0" applyFont="1" applyBorder="1" applyProtection="1"/>
    <xf numFmtId="164" fontId="0" fillId="0" borderId="14" xfId="0" applyNumberFormat="1" applyBorder="1" applyProtection="1"/>
    <xf numFmtId="0" fontId="0" fillId="0" borderId="28" xfId="0" applyFill="1" applyBorder="1" applyProtection="1"/>
    <xf numFmtId="0" fontId="0" fillId="0" borderId="5" xfId="0" applyFill="1" applyBorder="1" applyProtection="1"/>
    <xf numFmtId="2" fontId="0" fillId="0" borderId="7" xfId="0" applyNumberFormat="1" applyFill="1" applyBorder="1" applyProtection="1"/>
    <xf numFmtId="0" fontId="0" fillId="0" borderId="12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7" xfId="0" applyFill="1" applyBorder="1" applyProtection="1"/>
    <xf numFmtId="0" fontId="11" fillId="0" borderId="5" xfId="0" applyFont="1" applyBorder="1" applyProtection="1"/>
    <xf numFmtId="0" fontId="3" fillId="0" borderId="0" xfId="0" applyFont="1" applyBorder="1" applyProtection="1"/>
    <xf numFmtId="0" fontId="0" fillId="0" borderId="2" xfId="0" applyBorder="1" applyProtection="1"/>
    <xf numFmtId="0" fontId="0" fillId="0" borderId="13" xfId="0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0" fillId="0" borderId="9" xfId="0" applyBorder="1" applyProtection="1"/>
    <xf numFmtId="0" fontId="4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5" fillId="0" borderId="5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2" fillId="0" borderId="0" xfId="1" applyProtection="1"/>
    <xf numFmtId="1" fontId="2" fillId="0" borderId="12" xfId="0" applyNumberFormat="1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1" fontId="2" fillId="0" borderId="15" xfId="0" applyNumberFormat="1" applyFont="1" applyBorder="1" applyAlignment="1" applyProtection="1">
      <alignment horizontal="center"/>
    </xf>
    <xf numFmtId="0" fontId="7" fillId="2" borderId="0" xfId="0" applyFont="1" applyFill="1" applyProtection="1"/>
    <xf numFmtId="0" fontId="8" fillId="2" borderId="0" xfId="0" applyFont="1" applyFill="1" applyProtection="1"/>
    <xf numFmtId="0" fontId="2" fillId="0" borderId="0" xfId="0" applyFo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center"/>
    </xf>
    <xf numFmtId="0" fontId="0" fillId="0" borderId="18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2" fontId="2" fillId="0" borderId="12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2" fontId="0" fillId="4" borderId="17" xfId="0" applyNumberFormat="1" applyFill="1" applyBorder="1" applyProtection="1"/>
    <xf numFmtId="0" fontId="0" fillId="0" borderId="2" xfId="0" applyBorder="1" applyAlignment="1" applyProtection="1">
      <alignment horizontal="center"/>
    </xf>
    <xf numFmtId="0" fontId="14" fillId="2" borderId="0" xfId="0" applyFont="1" applyFill="1" applyAlignment="1" applyProtection="1">
      <alignment horizontal="center" vertical="top" wrapText="1"/>
      <protection hidden="1"/>
    </xf>
    <xf numFmtId="0" fontId="13" fillId="2" borderId="0" xfId="0" applyFont="1" applyFill="1" applyAlignment="1" applyProtection="1">
      <alignment horizontal="left"/>
    </xf>
    <xf numFmtId="0" fontId="0" fillId="0" borderId="19" xfId="0" applyFont="1" applyBorder="1" applyAlignment="1" applyProtection="1">
      <alignment horizontal="center"/>
    </xf>
    <xf numFmtId="0" fontId="0" fillId="0" borderId="18" xfId="0" applyFont="1" applyBorder="1" applyAlignment="1" applyProtection="1">
      <alignment horizontal="center"/>
    </xf>
    <xf numFmtId="0" fontId="0" fillId="0" borderId="31" xfId="0" applyFont="1" applyBorder="1" applyAlignment="1" applyProtection="1">
      <alignment horizontal="center"/>
    </xf>
    <xf numFmtId="0" fontId="0" fillId="0" borderId="20" xfId="0" applyFont="1" applyBorder="1" applyAlignment="1" applyProtection="1">
      <alignment horizontal="center"/>
    </xf>
  </cellXfs>
  <cellStyles count="2">
    <cellStyle name="Normal" xfId="0" builtinId="0"/>
    <cellStyle name="Normal 2" xfId="1" xr:uid="{86F878B6-ED63-411C-8D67-B8C0A2067141}"/>
  </cellStyles>
  <dxfs count="0"/>
  <tableStyles count="0" defaultTableStyle="TableStyleMedium2" defaultPivotStyle="PivotStyleLight16"/>
  <colors>
    <mruColors>
      <color rgb="FFFDFDFD"/>
      <color rgb="FFBBE9A9"/>
      <color rgb="FFFFFFA7"/>
      <color rgb="FFFF99FF"/>
      <color rgb="FFFF66FF"/>
      <color rgb="FFE1F2CE"/>
      <color rgb="FFA4D76B"/>
      <color rgb="FFFFFF85"/>
      <color rgb="FF7A3E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'Tab2- 2.Calculator (OD) '!$H$17:$H$22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'Tab2- 2.Calculator (OD) '!$J$17:$J$22</c:f>
              <c:numCache>
                <c:formatCode>General</c:formatCode>
                <c:ptCount val="6"/>
                <c:pt idx="0">
                  <c:v>0</c:v>
                </c:pt>
                <c:pt idx="1">
                  <c:v>0.1875</c:v>
                </c:pt>
                <c:pt idx="2">
                  <c:v>0.37550000000000006</c:v>
                </c:pt>
                <c:pt idx="3">
                  <c:v>0.65049999999999997</c:v>
                </c:pt>
                <c:pt idx="4">
                  <c:v>0.88050000000000006</c:v>
                </c:pt>
                <c:pt idx="5">
                  <c:v>1.1114999999999999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19-409F-9ADD-D26F45B89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ax val="1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u="none" strike="noStrike" baseline="0">
                    <a:solidFill>
                      <a:sysClr val="windowText" lastClr="000000"/>
                    </a:solidFill>
                    <a:effectLst/>
                  </a:rPr>
                  <a:t>ATP  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(nmple)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050" b="0" i="0" u="none" strike="noStrike" baseline="0">
                    <a:solidFill>
                      <a:sysClr val="windowText" lastClr="000000"/>
                    </a:solidFill>
                  </a:rPr>
                  <a:t> </a:t>
                </a:r>
                <a:endParaRPr lang="en-US" sz="105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5802076377798051"/>
              <c:y val="0.8827128467669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 OD (570) nm</a:t>
                </a:r>
              </a:p>
            </c:rich>
          </c:tx>
          <c:layout>
            <c:manualLayout>
              <c:xMode val="edge"/>
              <c:yMode val="edge"/>
              <c:x val="2.9279942092198145E-2"/>
              <c:y val="0.2197796574784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7388430117830887E-2"/>
                  <c:y val="-9.773124983647329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'Tab4- 2.Calculator (F) '!$H$17:$H$22</c:f>
              <c:numCache>
                <c:formatCode>0</c:formatCode>
                <c:ptCount val="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</c:numCache>
            </c:numRef>
          </c:xVal>
          <c:yVal>
            <c:numRef>
              <c:f>'Tab4- 2.Calculator (F) '!$J$17:$J$22</c:f>
              <c:numCache>
                <c:formatCode>General</c:formatCode>
                <c:ptCount val="6"/>
                <c:pt idx="0">
                  <c:v>0</c:v>
                </c:pt>
                <c:pt idx="1">
                  <c:v>6965</c:v>
                </c:pt>
                <c:pt idx="2">
                  <c:v>18402</c:v>
                </c:pt>
                <c:pt idx="3">
                  <c:v>23468.5</c:v>
                </c:pt>
                <c:pt idx="4">
                  <c:v>38036</c:v>
                </c:pt>
                <c:pt idx="5">
                  <c:v>47116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C0-4374-85D7-92BD36902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u="none" strike="noStrike" baseline="0">
                    <a:solidFill>
                      <a:sysClr val="windowText" lastClr="000000"/>
                    </a:solidFill>
                    <a:effectLst/>
                  </a:rPr>
                  <a:t>ATP  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(pmole)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050" b="0" i="0" u="none" strike="noStrike" baseline="0">
                    <a:solidFill>
                      <a:sysClr val="windowText" lastClr="000000"/>
                    </a:solidFill>
                  </a:rPr>
                  <a:t> </a:t>
                </a:r>
                <a:endParaRPr lang="en-US" sz="105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8156785850929712"/>
              <c:y val="0.882795991017959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50" b="0" i="0" u="none" strike="noStrike" kern="1200" baseline="0">
                    <a:solidFill>
                      <a:sysClr val="windowText" lastClr="000000"/>
                    </a:solidFill>
                  </a:rPr>
                  <a:t>λ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ex = 535/ </a:t>
                </a:r>
                <a:r>
                  <a:rPr lang="el-GR" sz="1050" b="0" i="0" u="none" strike="noStrike" kern="1200" baseline="0">
                    <a:solidFill>
                      <a:sysClr val="windowText" lastClr="000000"/>
                    </a:solidFill>
                  </a:rPr>
                  <a:t>λ</a:t>
                </a:r>
                <a:r>
                  <a:rPr lang="en-US" sz="1050" b="0" i="0" u="none" strike="noStrike" kern="1200" baseline="0">
                    <a:solidFill>
                      <a:sysClr val="windowText" lastClr="000000"/>
                    </a:solidFill>
                  </a:rPr>
                  <a:t>em = 587 nm</a:t>
                </a:r>
              </a:p>
            </c:rich>
          </c:tx>
          <c:layout>
            <c:manualLayout>
              <c:xMode val="edge"/>
              <c:yMode val="edge"/>
              <c:x val="2.9279888188785973E-2"/>
              <c:y val="0.102501996949553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389660</xdr:colOff>
      <xdr:row>0</xdr:row>
      <xdr:rowOff>101023</xdr:rowOff>
    </xdr:from>
    <xdr:to>
      <xdr:col>2</xdr:col>
      <xdr:colOff>761471</xdr:colOff>
      <xdr:row>5</xdr:row>
      <xdr:rowOff>169910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76785-E1C4-4ECF-AB40-DE7EA0557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60" y="101023"/>
          <a:ext cx="2057736" cy="119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65810</xdr:colOff>
      <xdr:row>0</xdr:row>
      <xdr:rowOff>2598</xdr:rowOff>
    </xdr:from>
    <xdr:to>
      <xdr:col>2</xdr:col>
      <xdr:colOff>519294</xdr:colOff>
      <xdr:row>5</xdr:row>
      <xdr:rowOff>87745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B3E73E-5C53-459D-B28E-BC640E5B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5584" cy="119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293078</xdr:colOff>
      <xdr:row>11</xdr:row>
      <xdr:rowOff>34018</xdr:rowOff>
    </xdr:from>
    <xdr:to>
      <xdr:col>12</xdr:col>
      <xdr:colOff>1202531</xdr:colOff>
      <xdr:row>24</xdr:row>
      <xdr:rowOff>61232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641965-526A-4015-8E11-8437F57B0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389660</xdr:colOff>
      <xdr:row>0</xdr:row>
      <xdr:rowOff>101023</xdr:rowOff>
    </xdr:from>
    <xdr:to>
      <xdr:col>2</xdr:col>
      <xdr:colOff>761471</xdr:colOff>
      <xdr:row>5</xdr:row>
      <xdr:rowOff>169910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385A93-62BB-43EB-841B-78D6FF3BD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60" y="101023"/>
          <a:ext cx="2057736" cy="119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65810</xdr:colOff>
      <xdr:row>0</xdr:row>
      <xdr:rowOff>2598</xdr:rowOff>
    </xdr:from>
    <xdr:to>
      <xdr:col>2</xdr:col>
      <xdr:colOff>519294</xdr:colOff>
      <xdr:row>5</xdr:row>
      <xdr:rowOff>87745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D58328-CF09-4510-A302-60A6B06DE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5584" cy="1190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169333</xdr:colOff>
      <xdr:row>11</xdr:row>
      <xdr:rowOff>18143</xdr:rowOff>
    </xdr:from>
    <xdr:to>
      <xdr:col>12</xdr:col>
      <xdr:colOff>1202530</xdr:colOff>
      <xdr:row>24</xdr:row>
      <xdr:rowOff>45357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F72282-E912-4E2C-ABC4-0D40EF53F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8BB4-2B62-4130-A10D-4328E6154D95}">
  <sheetPr>
    <pageSetUpPr fitToPage="1"/>
  </sheetPr>
  <dimension ref="A1:AI47"/>
  <sheetViews>
    <sheetView tabSelected="1" zoomScale="70" zoomScaleNormal="70" workbookViewId="0">
      <selection activeCell="B19" sqref="B19"/>
    </sheetView>
  </sheetViews>
  <sheetFormatPr defaultColWidth="9" defaultRowHeight="14.4" x14ac:dyDescent="0.3"/>
  <cols>
    <col min="1" max="1" width="11" style="2" customWidth="1"/>
    <col min="2" max="2" width="14.33203125" style="2" customWidth="1"/>
    <col min="3" max="3" width="14.6640625" style="2" customWidth="1"/>
    <col min="4" max="4" width="16.6640625" style="2" customWidth="1"/>
    <col min="5" max="5" width="19.88671875" style="2" customWidth="1"/>
    <col min="6" max="6" width="18.33203125" style="2" customWidth="1"/>
    <col min="7" max="7" width="24" style="2" customWidth="1"/>
    <col min="8" max="8" width="12.44140625" style="2" customWidth="1"/>
    <col min="9" max="9" width="15.33203125" style="2" customWidth="1"/>
    <col min="10" max="15" width="9" style="2"/>
    <col min="16" max="16" width="16.33203125" style="2" bestFit="1" customWidth="1"/>
    <col min="17" max="17" width="45.33203125" style="2" bestFit="1" customWidth="1"/>
    <col min="18" max="18" width="9.5546875" style="18" customWidth="1"/>
    <col min="19" max="21" width="9" style="18"/>
    <col min="22" max="16384" width="9" style="2"/>
  </cols>
  <sheetData>
    <row r="1" spans="1:35" x14ac:dyDescent="0.3">
      <c r="A1" s="6"/>
      <c r="B1" s="6"/>
      <c r="C1" s="6"/>
      <c r="D1" s="6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V1" s="18"/>
    </row>
    <row r="2" spans="1:35" ht="21" customHeight="1" x14ac:dyDescent="0.4">
      <c r="A2" s="6"/>
      <c r="B2" s="6"/>
      <c r="C2" s="6"/>
      <c r="D2" s="7"/>
      <c r="E2" s="6"/>
      <c r="F2" s="7"/>
      <c r="G2" s="6"/>
      <c r="H2" s="6"/>
      <c r="I2" s="6"/>
      <c r="J2" s="22"/>
      <c r="K2" s="22"/>
      <c r="L2" s="22"/>
      <c r="M2" s="22"/>
      <c r="N2" s="22"/>
      <c r="O2" s="1"/>
      <c r="P2" s="1"/>
      <c r="Q2" s="1"/>
      <c r="V2" s="18"/>
    </row>
    <row r="3" spans="1:35" ht="22.5" customHeight="1" x14ac:dyDescent="0.3">
      <c r="A3" s="6"/>
      <c r="B3" s="6"/>
      <c r="C3" s="6"/>
      <c r="D3" s="118" t="s">
        <v>98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V3" s="18"/>
    </row>
    <row r="4" spans="1:35" ht="15" customHeight="1" x14ac:dyDescent="0.3">
      <c r="A4" s="6"/>
      <c r="B4" s="6"/>
      <c r="C4" s="6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V4" s="18"/>
    </row>
    <row r="5" spans="1:35" ht="15" customHeight="1" x14ac:dyDescent="0.3">
      <c r="A5" s="6"/>
      <c r="B5" s="6"/>
      <c r="C5" s="6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V5" s="18"/>
    </row>
    <row r="6" spans="1:35" ht="15" customHeight="1" x14ac:dyDescent="0.3">
      <c r="A6" s="6"/>
      <c r="B6" s="6"/>
      <c r="C6" s="6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V6" s="18"/>
    </row>
    <row r="7" spans="1:35" x14ac:dyDescent="0.3">
      <c r="A7" s="6"/>
      <c r="B7" s="6"/>
      <c r="C7" s="6"/>
      <c r="D7" s="6"/>
      <c r="E7" s="6"/>
      <c r="F7" s="6"/>
      <c r="G7" s="6"/>
      <c r="H7" s="6"/>
      <c r="I7" s="6"/>
      <c r="J7" s="22"/>
      <c r="K7" s="22"/>
      <c r="L7" s="22"/>
      <c r="M7" s="22"/>
      <c r="N7" s="22"/>
      <c r="O7" s="1"/>
      <c r="P7" s="1"/>
      <c r="Q7" s="1"/>
      <c r="V7" s="18"/>
      <c r="Y7"/>
    </row>
    <row r="8" spans="1:35" ht="23.25" customHeight="1" x14ac:dyDescent="0.4">
      <c r="A8" s="23"/>
      <c r="B8" s="29" t="s">
        <v>34</v>
      </c>
      <c r="C8" s="30"/>
      <c r="D8" s="30"/>
      <c r="E8" s="30"/>
      <c r="F8" s="30"/>
      <c r="G8" s="24"/>
      <c r="H8" s="24"/>
      <c r="I8" s="24"/>
      <c r="J8" s="24"/>
      <c r="K8" s="24"/>
      <c r="L8" s="25"/>
      <c r="M8" s="33"/>
      <c r="N8" s="33"/>
      <c r="O8" s="33"/>
      <c r="P8" s="35" t="s">
        <v>90</v>
      </c>
      <c r="Q8" s="34"/>
      <c r="V8" s="18"/>
      <c r="Y8"/>
      <c r="Z8"/>
      <c r="AA8"/>
      <c r="AB8"/>
      <c r="AC8"/>
      <c r="AD8"/>
      <c r="AE8"/>
      <c r="AF8"/>
      <c r="AG8"/>
      <c r="AH8"/>
      <c r="AI8"/>
    </row>
    <row r="9" spans="1:35" ht="22.8" x14ac:dyDescent="0.4">
      <c r="A9" s="25"/>
      <c r="B9" s="29" t="s">
        <v>38</v>
      </c>
      <c r="C9" s="30"/>
      <c r="D9" s="30"/>
      <c r="E9" s="30"/>
      <c r="F9" s="30"/>
      <c r="G9" s="24"/>
      <c r="H9" s="24"/>
      <c r="I9" s="24"/>
      <c r="J9" s="24"/>
      <c r="K9" s="24"/>
      <c r="L9" s="32"/>
      <c r="M9" s="33"/>
      <c r="N9" s="33"/>
      <c r="O9" s="33"/>
      <c r="P9" s="36" t="s">
        <v>89</v>
      </c>
      <c r="Q9" s="36" t="s">
        <v>88</v>
      </c>
      <c r="V9" s="18"/>
      <c r="Y9"/>
      <c r="Z9"/>
      <c r="AA9"/>
      <c r="AB9"/>
      <c r="AC9"/>
      <c r="AD9"/>
      <c r="AE9"/>
      <c r="AF9"/>
      <c r="AG9"/>
      <c r="AH9"/>
      <c r="AI9"/>
    </row>
    <row r="10" spans="1:35" ht="22.8" x14ac:dyDescent="0.4">
      <c r="A10" s="25"/>
      <c r="B10" s="29" t="s">
        <v>41</v>
      </c>
      <c r="C10" s="30"/>
      <c r="D10" s="30"/>
      <c r="E10" s="30"/>
      <c r="F10" s="30"/>
      <c r="G10" s="24"/>
      <c r="H10" s="24"/>
      <c r="I10" s="24"/>
      <c r="J10" s="24"/>
      <c r="K10" s="24"/>
      <c r="L10" s="24"/>
      <c r="M10" s="33"/>
      <c r="N10" s="33"/>
      <c r="O10" s="33"/>
      <c r="P10" s="37" t="s">
        <v>81</v>
      </c>
      <c r="Q10" s="37" t="s">
        <v>83</v>
      </c>
      <c r="V10" s="18"/>
      <c r="Y10"/>
      <c r="Z10"/>
      <c r="AA10"/>
      <c r="AB10"/>
      <c r="AC10"/>
      <c r="AD10"/>
      <c r="AE10"/>
      <c r="AF10"/>
      <c r="AG10"/>
      <c r="AH10"/>
      <c r="AI10"/>
    </row>
    <row r="11" spans="1:35" ht="22.8" x14ac:dyDescent="0.4">
      <c r="A11" s="25"/>
      <c r="B11" s="29" t="s">
        <v>42</v>
      </c>
      <c r="C11" s="30"/>
      <c r="D11" s="30"/>
      <c r="E11" s="30"/>
      <c r="F11" s="30"/>
      <c r="G11" s="24"/>
      <c r="H11" s="24"/>
      <c r="I11" s="24"/>
      <c r="J11" s="24"/>
      <c r="K11" s="24"/>
      <c r="L11" s="24"/>
      <c r="M11" s="24"/>
      <c r="N11" s="24"/>
      <c r="O11" s="24"/>
      <c r="P11" s="37" t="s">
        <v>82</v>
      </c>
      <c r="Q11" s="37" t="s">
        <v>84</v>
      </c>
      <c r="V11" s="18"/>
      <c r="Y11"/>
      <c r="Z11"/>
      <c r="AA11"/>
      <c r="AB11"/>
      <c r="AC11"/>
      <c r="AD11"/>
      <c r="AE11"/>
      <c r="AF11"/>
      <c r="AG11"/>
      <c r="AH11"/>
      <c r="AI11"/>
    </row>
    <row r="12" spans="1:35" ht="22.8" x14ac:dyDescent="0.4">
      <c r="A12" s="25"/>
      <c r="B12" s="29"/>
      <c r="C12" s="30"/>
      <c r="D12" s="30"/>
      <c r="E12" s="30"/>
      <c r="F12" s="30"/>
      <c r="G12" s="24"/>
      <c r="H12" s="24"/>
      <c r="I12" s="24"/>
      <c r="J12" s="24"/>
      <c r="K12" s="24"/>
      <c r="L12" s="24"/>
      <c r="M12" s="24"/>
      <c r="N12" s="24"/>
      <c r="O12" s="24"/>
      <c r="P12" s="37" t="s">
        <v>91</v>
      </c>
      <c r="Q12" s="37" t="s">
        <v>85</v>
      </c>
      <c r="V12" s="18"/>
      <c r="Y12"/>
      <c r="Z12"/>
      <c r="AA12"/>
      <c r="AB12"/>
      <c r="AC12"/>
      <c r="AD12"/>
      <c r="AE12"/>
      <c r="AF12"/>
      <c r="AG12"/>
      <c r="AH12"/>
      <c r="AI12"/>
    </row>
    <row r="13" spans="1:35" ht="22.8" x14ac:dyDescent="0.4">
      <c r="A13" s="25"/>
      <c r="B13" s="29" t="s">
        <v>72</v>
      </c>
      <c r="C13" s="30"/>
      <c r="D13" s="30"/>
      <c r="E13" s="30"/>
      <c r="F13" s="30"/>
      <c r="G13" s="24"/>
      <c r="H13" s="24"/>
      <c r="I13" s="24"/>
      <c r="J13" s="24"/>
      <c r="K13" s="24"/>
      <c r="L13" s="24"/>
      <c r="M13" s="24"/>
      <c r="N13" s="24"/>
      <c r="O13" s="24"/>
      <c r="P13" s="37" t="s">
        <v>86</v>
      </c>
      <c r="Q13" s="37" t="s">
        <v>87</v>
      </c>
      <c r="V13" s="18"/>
      <c r="Y13"/>
      <c r="Z13"/>
      <c r="AA13"/>
      <c r="AB13"/>
      <c r="AC13"/>
      <c r="AD13"/>
      <c r="AE13"/>
      <c r="AF13"/>
      <c r="AG13"/>
      <c r="AH13"/>
      <c r="AI13"/>
    </row>
    <row r="14" spans="1:35" ht="22.8" x14ac:dyDescent="0.4">
      <c r="A14" s="25"/>
      <c r="B14" s="30" t="s">
        <v>100</v>
      </c>
      <c r="C14" s="30"/>
      <c r="D14" s="30"/>
      <c r="E14" s="30"/>
      <c r="F14" s="3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V14" s="18"/>
      <c r="Y14"/>
      <c r="Z14"/>
      <c r="AA14"/>
      <c r="AB14"/>
      <c r="AC14"/>
      <c r="AD14"/>
      <c r="AE14"/>
      <c r="AF14"/>
      <c r="AG14"/>
      <c r="AH14"/>
      <c r="AI14"/>
    </row>
    <row r="15" spans="1:35" ht="22.8" x14ac:dyDescent="0.4">
      <c r="A15" s="25"/>
      <c r="B15" s="30" t="s">
        <v>77</v>
      </c>
      <c r="C15" s="30"/>
      <c r="D15" s="30"/>
      <c r="E15" s="30"/>
      <c r="F15" s="3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V15" s="18"/>
      <c r="Y15"/>
      <c r="Z15"/>
      <c r="AA15"/>
      <c r="AB15"/>
      <c r="AC15"/>
      <c r="AD15"/>
      <c r="AE15"/>
      <c r="AF15"/>
      <c r="AG15"/>
      <c r="AH15"/>
      <c r="AI15"/>
    </row>
    <row r="16" spans="1:35" ht="22.8" x14ac:dyDescent="0.4">
      <c r="A16" s="25"/>
      <c r="B16" s="25"/>
      <c r="C16" s="30"/>
      <c r="D16" s="30"/>
      <c r="E16" s="30"/>
      <c r="F16" s="30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V16" s="18"/>
    </row>
    <row r="17" spans="1:22" ht="22.8" x14ac:dyDescent="0.4">
      <c r="A17" s="25"/>
      <c r="B17" s="29" t="s">
        <v>73</v>
      </c>
      <c r="C17" s="30"/>
      <c r="D17" s="30"/>
      <c r="E17" s="30"/>
      <c r="F17" s="3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V17" s="18"/>
    </row>
    <row r="18" spans="1:22" ht="22.8" x14ac:dyDescent="0.4">
      <c r="A18" s="25"/>
      <c r="B18" s="30" t="s">
        <v>99</v>
      </c>
      <c r="C18" s="30"/>
      <c r="D18" s="30"/>
      <c r="E18" s="30"/>
      <c r="F18" s="30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V18" s="18"/>
    </row>
    <row r="19" spans="1:22" ht="22.8" x14ac:dyDescent="0.4">
      <c r="A19" s="25"/>
      <c r="B19" s="30" t="s">
        <v>35</v>
      </c>
      <c r="C19" s="30"/>
      <c r="D19" s="30"/>
      <c r="E19" s="30"/>
      <c r="F19" s="30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V19" s="18"/>
    </row>
    <row r="20" spans="1:22" ht="22.8" x14ac:dyDescent="0.4">
      <c r="A20" s="25"/>
      <c r="B20" s="30"/>
      <c r="C20" s="30"/>
      <c r="D20" s="30"/>
      <c r="E20" s="30"/>
      <c r="F20" s="30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  <c r="V20" s="18"/>
    </row>
    <row r="21" spans="1:22" ht="22.8" x14ac:dyDescent="0.4">
      <c r="A21" s="25"/>
      <c r="B21" s="29" t="s">
        <v>74</v>
      </c>
      <c r="C21" s="30"/>
      <c r="D21" s="30"/>
      <c r="E21" s="30"/>
      <c r="F21" s="3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  <c r="V21" s="18"/>
    </row>
    <row r="22" spans="1:22" ht="22.8" x14ac:dyDescent="0.4">
      <c r="A22" s="25"/>
      <c r="B22" s="30" t="s">
        <v>71</v>
      </c>
      <c r="C22" s="30"/>
      <c r="D22" s="30"/>
      <c r="E22" s="30"/>
      <c r="F22" s="30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V22" s="18"/>
    </row>
    <row r="23" spans="1:22" ht="22.8" x14ac:dyDescent="0.4">
      <c r="A23" s="25"/>
      <c r="B23" s="30" t="s">
        <v>93</v>
      </c>
      <c r="C23" s="30"/>
      <c r="D23" s="30"/>
      <c r="E23" s="30"/>
      <c r="F23" s="30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5"/>
      <c r="V23" s="18"/>
    </row>
    <row r="24" spans="1:22" ht="22.8" x14ac:dyDescent="0.4">
      <c r="A24" s="25"/>
      <c r="B24" s="30"/>
      <c r="C24" s="30"/>
      <c r="D24" s="30"/>
      <c r="E24" s="30"/>
      <c r="F24" s="30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  <c r="V24" s="18"/>
    </row>
    <row r="25" spans="1:22" ht="22.8" x14ac:dyDescent="0.4">
      <c r="A25" s="25"/>
      <c r="B25" s="29" t="s">
        <v>39</v>
      </c>
      <c r="C25" s="30"/>
      <c r="D25" s="30"/>
      <c r="E25" s="30"/>
      <c r="F25" s="30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/>
      <c r="V25" s="18"/>
    </row>
    <row r="26" spans="1:22" ht="22.8" x14ac:dyDescent="0.4">
      <c r="A26" s="25"/>
      <c r="B26" s="30" t="s">
        <v>76</v>
      </c>
      <c r="C26" s="30"/>
      <c r="D26" s="30"/>
      <c r="E26" s="30"/>
      <c r="F26" s="30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V26" s="18"/>
    </row>
    <row r="27" spans="1:22" ht="22.8" x14ac:dyDescent="0.4">
      <c r="A27" s="25"/>
      <c r="B27" s="30"/>
      <c r="C27" s="30"/>
      <c r="D27" s="30"/>
      <c r="E27" s="30"/>
      <c r="F27" s="30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  <c r="V27" s="18"/>
    </row>
    <row r="28" spans="1:22" ht="22.8" x14ac:dyDescent="0.4">
      <c r="A28" s="25"/>
      <c r="B28" s="29" t="s">
        <v>60</v>
      </c>
      <c r="C28" s="30"/>
      <c r="D28" s="30"/>
      <c r="E28" s="30"/>
      <c r="F28" s="30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  <c r="V28" s="18"/>
    </row>
    <row r="29" spans="1:22" ht="22.8" x14ac:dyDescent="0.4">
      <c r="A29" s="25"/>
      <c r="B29" s="30" t="s">
        <v>70</v>
      </c>
      <c r="C29" s="30"/>
      <c r="D29" s="30"/>
      <c r="E29" s="30"/>
      <c r="F29" s="30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/>
      <c r="V29" s="18"/>
    </row>
    <row r="30" spans="1:22" ht="22.8" x14ac:dyDescent="0.4">
      <c r="A30" s="25"/>
      <c r="B30" s="30" t="s">
        <v>75</v>
      </c>
      <c r="C30" s="30"/>
      <c r="D30" s="30"/>
      <c r="E30" s="30"/>
      <c r="F30" s="30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5"/>
      <c r="V30" s="18"/>
    </row>
    <row r="31" spans="1:22" ht="22.8" x14ac:dyDescent="0.4">
      <c r="A31" s="25"/>
      <c r="B31" s="30"/>
      <c r="C31" s="30"/>
      <c r="D31" s="30"/>
      <c r="E31" s="30"/>
      <c r="F31" s="30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  <c r="V31" s="18"/>
    </row>
    <row r="32" spans="1:22" ht="22.8" x14ac:dyDescent="0.4">
      <c r="A32" s="25"/>
      <c r="B32" s="29" t="s">
        <v>40</v>
      </c>
      <c r="C32" s="30"/>
      <c r="D32" s="30"/>
      <c r="E32" s="30"/>
      <c r="F32" s="30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  <c r="V32" s="18"/>
    </row>
    <row r="33" spans="1:25" ht="22.8" x14ac:dyDescent="0.4">
      <c r="A33" s="25"/>
      <c r="B33" s="30" t="s">
        <v>78</v>
      </c>
      <c r="C33" s="30"/>
      <c r="D33" s="30"/>
      <c r="E33" s="30"/>
      <c r="F33" s="30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V33" s="18"/>
    </row>
    <row r="34" spans="1:25" ht="22.8" x14ac:dyDescent="0.4">
      <c r="A34" s="25"/>
      <c r="B34" s="30" t="s">
        <v>36</v>
      </c>
      <c r="C34" s="30"/>
      <c r="D34" s="30"/>
      <c r="E34" s="30"/>
      <c r="F34" s="30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5"/>
      <c r="V34" s="18"/>
    </row>
    <row r="35" spans="1:25" ht="22.8" x14ac:dyDescent="0.4">
      <c r="A35" s="25"/>
      <c r="B35" s="30" t="s">
        <v>108</v>
      </c>
      <c r="C35" s="30"/>
      <c r="D35" s="30"/>
      <c r="E35" s="30"/>
      <c r="F35" s="30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V35" s="18"/>
    </row>
    <row r="36" spans="1:25" ht="22.8" x14ac:dyDescent="0.4">
      <c r="A36" s="25"/>
      <c r="B36" s="30"/>
      <c r="C36" s="30"/>
      <c r="D36" s="30"/>
      <c r="E36" s="30"/>
      <c r="F36" s="30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V36" s="18"/>
    </row>
    <row r="37" spans="1:25" ht="22.8" x14ac:dyDescent="0.4">
      <c r="A37" s="25"/>
      <c r="B37" s="29" t="s">
        <v>61</v>
      </c>
      <c r="C37" s="30"/>
      <c r="D37" s="30"/>
      <c r="E37" s="30"/>
      <c r="F37" s="30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5"/>
      <c r="V37" s="18"/>
    </row>
    <row r="38" spans="1:25" ht="23.4" x14ac:dyDescent="0.45">
      <c r="A38" s="25"/>
      <c r="B38" s="30" t="s">
        <v>94</v>
      </c>
      <c r="C38" s="30"/>
      <c r="D38" s="31"/>
      <c r="E38" s="31"/>
      <c r="F38" s="31"/>
      <c r="G38" s="26"/>
      <c r="H38" s="26"/>
      <c r="I38" s="26"/>
      <c r="J38" s="26"/>
      <c r="K38" s="25"/>
      <c r="L38" s="25"/>
      <c r="M38" s="25"/>
      <c r="N38" s="25"/>
      <c r="O38" s="25"/>
      <c r="P38" s="25"/>
      <c r="Q38" s="25"/>
      <c r="V38" s="18"/>
    </row>
    <row r="39" spans="1:25" ht="23.4" x14ac:dyDescent="0.45">
      <c r="A39" s="25"/>
      <c r="B39" s="30" t="s">
        <v>37</v>
      </c>
      <c r="C39" s="30"/>
      <c r="D39" s="31"/>
      <c r="E39" s="31"/>
      <c r="F39" s="31"/>
      <c r="G39" s="26"/>
      <c r="H39" s="27"/>
      <c r="I39" s="27"/>
      <c r="J39" s="26"/>
      <c r="K39" s="25"/>
      <c r="L39" s="25"/>
      <c r="M39" s="25"/>
      <c r="N39" s="25"/>
      <c r="O39" s="25"/>
      <c r="P39" s="25"/>
      <c r="Q39" s="25"/>
      <c r="V39" s="18"/>
      <c r="Y39"/>
    </row>
    <row r="40" spans="1:25" ht="23.4" x14ac:dyDescent="0.45">
      <c r="A40" s="26"/>
      <c r="B40" s="30" t="s">
        <v>105</v>
      </c>
      <c r="C40" s="30"/>
      <c r="D40" s="31"/>
      <c r="E40" s="31"/>
      <c r="F40" s="31"/>
      <c r="G40" s="26"/>
      <c r="H40" s="27"/>
      <c r="I40" s="27"/>
      <c r="J40" s="26"/>
      <c r="K40" s="25"/>
      <c r="L40" s="25"/>
      <c r="M40" s="25"/>
      <c r="N40" s="25"/>
      <c r="O40" s="25"/>
      <c r="P40" s="25"/>
      <c r="Q40" s="25"/>
      <c r="V40" s="18"/>
      <c r="Y40"/>
    </row>
    <row r="41" spans="1:25" ht="15" customHeight="1" x14ac:dyDescent="0.3">
      <c r="A41" s="26"/>
      <c r="B41" s="28"/>
      <c r="C41" s="26"/>
      <c r="D41" s="26"/>
      <c r="E41" s="26"/>
      <c r="F41" s="26"/>
      <c r="G41" s="26"/>
      <c r="H41" s="27"/>
      <c r="I41" s="27"/>
      <c r="J41" s="26"/>
      <c r="K41" s="25"/>
      <c r="L41" s="25"/>
      <c r="M41" s="25"/>
      <c r="N41" s="25"/>
      <c r="O41" s="25"/>
      <c r="P41" s="25"/>
      <c r="Q41" s="25"/>
      <c r="V41" s="18"/>
      <c r="Y41"/>
    </row>
    <row r="42" spans="1:25" ht="15" customHeight="1" x14ac:dyDescent="0.3">
      <c r="A42" s="3"/>
      <c r="B42" s="21"/>
      <c r="C42" s="5"/>
      <c r="D42" s="3"/>
      <c r="E42" s="3"/>
      <c r="F42" s="3"/>
      <c r="G42" s="3"/>
      <c r="H42" s="4"/>
      <c r="I42" s="4"/>
      <c r="J42" s="3"/>
      <c r="Y42"/>
    </row>
    <row r="43" spans="1:25" ht="15.6" x14ac:dyDescent="0.3">
      <c r="A43" s="3"/>
      <c r="B43" s="3"/>
      <c r="C43" s="3"/>
      <c r="D43" s="3"/>
      <c r="E43" s="3"/>
      <c r="F43" s="3"/>
      <c r="G43" s="3"/>
      <c r="H43" s="4"/>
      <c r="I43" s="4"/>
      <c r="J43" s="3"/>
    </row>
    <row r="44" spans="1:25" ht="15.6" x14ac:dyDescent="0.3">
      <c r="A44" s="3"/>
      <c r="B44" s="21"/>
      <c r="C44" s="3"/>
      <c r="D44" s="3"/>
      <c r="E44" s="3"/>
      <c r="F44" s="3"/>
      <c r="G44" s="3"/>
      <c r="H44" s="4"/>
      <c r="I44" s="4"/>
      <c r="J44" s="3"/>
    </row>
    <row r="45" spans="1:25" ht="15.6" x14ac:dyDescent="0.3">
      <c r="A45" s="3"/>
      <c r="B45" s="3"/>
      <c r="C45" s="3"/>
      <c r="D45" s="3"/>
      <c r="E45" s="3"/>
      <c r="F45" s="3"/>
      <c r="G45" s="3"/>
      <c r="H45" s="4"/>
      <c r="I45" s="4"/>
      <c r="J45" s="3"/>
    </row>
    <row r="46" spans="1:2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2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sheetProtection algorithmName="SHA-512" hashValue="a/w6YQKs4RVDSJzaxwg+oi7k3TTW9/AdZG3UlAKuCl+GrYLzQTriulGBrR9FhQoQLg2XUPzLEj7fgfMc+bvRCg==" saltValue="b0IQFrMUSFQOH/x2QeRRlQ==" spinCount="100000" sheet="1" objects="1" scenarios="1"/>
  <mergeCells count="1">
    <mergeCell ref="D3:Q6"/>
  </mergeCells>
  <pageMargins left="0.7" right="0.7" top="0.75" bottom="0.75" header="0.3" footer="0.3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213A-4C14-4A07-B288-D4510FC13FB6}">
  <sheetPr codeName="Sheet6">
    <pageSetUpPr fitToPage="1"/>
  </sheetPr>
  <dimension ref="A1:U90"/>
  <sheetViews>
    <sheetView zoomScale="85" zoomScaleNormal="85" zoomScaleSheetLayoutView="90" workbookViewId="0">
      <selection activeCell="F22" sqref="F22"/>
    </sheetView>
  </sheetViews>
  <sheetFormatPr defaultColWidth="9" defaultRowHeight="14.4" x14ac:dyDescent="0.3"/>
  <cols>
    <col min="1" max="1" width="5.44140625" style="45" customWidth="1"/>
    <col min="2" max="2" width="23.44140625" style="45" customWidth="1"/>
    <col min="3" max="3" width="21.6640625" style="45" bestFit="1" customWidth="1"/>
    <col min="4" max="4" width="20.6640625" style="45" customWidth="1"/>
    <col min="5" max="5" width="15" style="45" customWidth="1"/>
    <col min="6" max="6" width="12.44140625" style="45" customWidth="1"/>
    <col min="7" max="7" width="6.5546875" style="45" customWidth="1"/>
    <col min="8" max="8" width="24.109375" style="45" bestFit="1" customWidth="1"/>
    <col min="9" max="9" width="21.6640625" style="45" bestFit="1" customWidth="1"/>
    <col min="10" max="10" width="18.109375" style="45" bestFit="1" customWidth="1"/>
    <col min="11" max="11" width="14.5546875" style="45" customWidth="1"/>
    <col min="12" max="12" width="16.6640625" style="45" customWidth="1"/>
    <col min="13" max="13" width="21.33203125" style="45" customWidth="1"/>
    <col min="14" max="14" width="19.33203125" style="45" customWidth="1"/>
    <col min="15" max="15" width="14.33203125" style="45" customWidth="1"/>
    <col min="16" max="16384" width="9" style="45"/>
  </cols>
  <sheetData>
    <row r="1" spans="1:17" x14ac:dyDescent="0.3">
      <c r="A1" s="6"/>
      <c r="B1" s="6"/>
      <c r="C1" s="106"/>
      <c r="D1" s="106"/>
      <c r="E1" s="106"/>
      <c r="F1" s="106"/>
      <c r="G1" s="106"/>
      <c r="H1" s="106"/>
      <c r="I1" s="106"/>
      <c r="J1" s="6"/>
      <c r="K1" s="6"/>
      <c r="L1" s="6"/>
      <c r="M1" s="6"/>
      <c r="N1" s="65"/>
      <c r="O1" s="65"/>
    </row>
    <row r="2" spans="1:17" ht="21" x14ac:dyDescent="0.4">
      <c r="A2" s="6"/>
      <c r="B2" s="6"/>
      <c r="C2" s="106"/>
      <c r="D2" s="107"/>
      <c r="E2" s="107"/>
      <c r="F2" s="107"/>
      <c r="G2" s="107"/>
      <c r="H2" s="107"/>
      <c r="I2" s="106"/>
      <c r="J2" s="6"/>
      <c r="K2" s="6"/>
      <c r="L2" s="6"/>
      <c r="M2" s="6"/>
      <c r="N2" s="65"/>
      <c r="O2" s="65"/>
    </row>
    <row r="3" spans="1:17" ht="21" customHeight="1" x14ac:dyDescent="0.3">
      <c r="A3" s="6"/>
      <c r="B3" s="6"/>
      <c r="C3" s="106"/>
      <c r="D3" s="119" t="s">
        <v>98</v>
      </c>
      <c r="E3" s="119"/>
      <c r="F3" s="119"/>
      <c r="G3" s="119"/>
      <c r="H3" s="119"/>
      <c r="I3" s="119"/>
      <c r="J3" s="119"/>
      <c r="K3" s="119"/>
      <c r="L3" s="119"/>
      <c r="M3" s="119"/>
      <c r="N3" s="65"/>
      <c r="O3" s="65"/>
    </row>
    <row r="4" spans="1:17" x14ac:dyDescent="0.3">
      <c r="A4" s="6"/>
      <c r="B4" s="6"/>
      <c r="C4" s="6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65"/>
      <c r="O4" s="65"/>
    </row>
    <row r="5" spans="1:17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5"/>
      <c r="O5" s="65"/>
    </row>
    <row r="6" spans="1:17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5"/>
      <c r="O6" s="65"/>
    </row>
    <row r="7" spans="1:17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5"/>
      <c r="O7" s="65"/>
    </row>
    <row r="8" spans="1:17" x14ac:dyDescent="0.3">
      <c r="B8" s="45" t="s">
        <v>62</v>
      </c>
      <c r="N8" s="65"/>
      <c r="O8" s="65"/>
    </row>
    <row r="9" spans="1:17" ht="15.6" x14ac:dyDescent="0.3">
      <c r="B9" s="45" t="s">
        <v>0</v>
      </c>
      <c r="D9" s="108"/>
      <c r="E9" s="108"/>
      <c r="F9" s="108"/>
      <c r="G9" s="108"/>
      <c r="H9" s="108"/>
      <c r="I9" s="108"/>
      <c r="J9" s="108"/>
      <c r="K9" s="108"/>
      <c r="L9" s="108"/>
      <c r="N9" s="65"/>
      <c r="O9" s="65"/>
    </row>
    <row r="10" spans="1:17" ht="16.2" thickBot="1" x14ac:dyDescent="0.35">
      <c r="B10" s="45" t="s">
        <v>15</v>
      </c>
      <c r="D10" s="108"/>
      <c r="E10" s="108"/>
      <c r="F10" s="108"/>
      <c r="G10" s="108"/>
      <c r="H10" s="108"/>
      <c r="I10" s="108"/>
      <c r="J10" s="108"/>
      <c r="K10" s="108"/>
      <c r="L10" s="108"/>
      <c r="N10" s="65"/>
      <c r="O10" s="65"/>
    </row>
    <row r="11" spans="1:17" x14ac:dyDescent="0.3">
      <c r="A11" s="46"/>
      <c r="B11" s="82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9"/>
      <c r="N11" s="65"/>
      <c r="O11" s="49"/>
      <c r="P11" s="46"/>
      <c r="Q11" s="46"/>
    </row>
    <row r="12" spans="1:17" x14ac:dyDescent="0.3">
      <c r="A12" s="46"/>
      <c r="B12" s="67" t="s">
        <v>2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0"/>
      <c r="N12" s="65"/>
      <c r="O12" s="49"/>
      <c r="P12" s="46"/>
      <c r="Q12" s="46"/>
    </row>
    <row r="13" spans="1:17" x14ac:dyDescent="0.3">
      <c r="A13" s="46"/>
      <c r="B13" s="64" t="s">
        <v>101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0"/>
      <c r="N13" s="65"/>
      <c r="O13" s="49"/>
      <c r="P13" s="46"/>
      <c r="Q13" s="46"/>
    </row>
    <row r="14" spans="1:17" ht="15" thickBot="1" x14ac:dyDescent="0.35">
      <c r="A14" s="46"/>
      <c r="B14" s="67" t="s">
        <v>3</v>
      </c>
      <c r="C14" s="46"/>
      <c r="D14" s="46"/>
      <c r="E14" s="46"/>
      <c r="F14" s="46"/>
      <c r="G14" s="46"/>
      <c r="H14" s="81" t="s">
        <v>5</v>
      </c>
      <c r="I14" s="109"/>
      <c r="J14" s="109"/>
      <c r="K14" s="46"/>
      <c r="L14" s="110"/>
      <c r="M14" s="40"/>
      <c r="N14" s="65"/>
      <c r="O14" s="49"/>
      <c r="P14" s="46"/>
      <c r="Q14" s="46"/>
    </row>
    <row r="15" spans="1:17" x14ac:dyDescent="0.3">
      <c r="A15" s="46"/>
      <c r="B15" s="117"/>
      <c r="C15" s="120" t="s">
        <v>16</v>
      </c>
      <c r="D15" s="121"/>
      <c r="E15" s="46"/>
      <c r="F15" s="46"/>
      <c r="G15" s="46"/>
      <c r="H15" s="82"/>
      <c r="I15" s="111" t="s">
        <v>16</v>
      </c>
      <c r="J15" s="112"/>
      <c r="K15" s="46"/>
      <c r="L15" s="46"/>
      <c r="M15" s="40"/>
      <c r="O15" s="46"/>
      <c r="P15" s="46"/>
      <c r="Q15" s="46"/>
    </row>
    <row r="16" spans="1:17" ht="15.6" x14ac:dyDescent="0.3">
      <c r="A16" s="46"/>
      <c r="B16" s="113" t="s">
        <v>63</v>
      </c>
      <c r="C16" s="91" t="s">
        <v>8</v>
      </c>
      <c r="D16" s="76" t="s">
        <v>9</v>
      </c>
      <c r="E16" s="46"/>
      <c r="F16" s="46"/>
      <c r="G16" s="46"/>
      <c r="H16" s="113" t="str">
        <f>B16</f>
        <v>nmole of ATP per well</v>
      </c>
      <c r="I16" s="91" t="s">
        <v>7</v>
      </c>
      <c r="J16" s="76" t="s">
        <v>19</v>
      </c>
      <c r="K16" s="46"/>
      <c r="L16" s="46"/>
      <c r="M16" s="40"/>
      <c r="O16" s="46"/>
      <c r="P16" s="46"/>
      <c r="Q16" s="46"/>
    </row>
    <row r="17" spans="1:19" ht="15.6" x14ac:dyDescent="0.3">
      <c r="A17" s="46"/>
      <c r="B17" s="103">
        <v>0</v>
      </c>
      <c r="C17" s="11">
        <v>4.8000000000000001E-2</v>
      </c>
      <c r="D17" s="12">
        <v>4.2999999999999997E-2</v>
      </c>
      <c r="E17" s="46"/>
      <c r="F17" s="46"/>
      <c r="G17" s="46"/>
      <c r="H17" s="113">
        <f t="shared" ref="H17:H22" si="0">B17</f>
        <v>0</v>
      </c>
      <c r="I17" s="91">
        <f t="shared" ref="I17:I22" si="1">AVERAGE(C17:D17)</f>
        <v>4.5499999999999999E-2</v>
      </c>
      <c r="J17" s="76">
        <f t="shared" ref="J17:J22" si="2">I17-$I$17</f>
        <v>0</v>
      </c>
      <c r="K17" s="46"/>
      <c r="L17" s="46"/>
      <c r="M17" s="40"/>
      <c r="O17" s="46"/>
      <c r="P17" s="46"/>
      <c r="Q17" s="46"/>
    </row>
    <row r="18" spans="1:19" ht="15.6" x14ac:dyDescent="0.3">
      <c r="A18" s="46"/>
      <c r="B18" s="103">
        <f>B17+2</f>
        <v>2</v>
      </c>
      <c r="C18" s="11">
        <v>0.23599999999999999</v>
      </c>
      <c r="D18" s="12">
        <v>0.23</v>
      </c>
      <c r="E18" s="46"/>
      <c r="F18" s="46"/>
      <c r="G18" s="46"/>
      <c r="H18" s="113">
        <f t="shared" si="0"/>
        <v>2</v>
      </c>
      <c r="I18" s="91">
        <f t="shared" si="1"/>
        <v>0.23299999999999998</v>
      </c>
      <c r="J18" s="76">
        <f t="shared" si="2"/>
        <v>0.1875</v>
      </c>
      <c r="K18" s="46"/>
      <c r="L18" s="46"/>
      <c r="M18" s="40"/>
      <c r="O18" s="46"/>
      <c r="P18" s="46"/>
      <c r="Q18" s="46"/>
    </row>
    <row r="19" spans="1:19" ht="15.6" x14ac:dyDescent="0.3">
      <c r="A19" s="46"/>
      <c r="B19" s="103">
        <f t="shared" ref="B19:B22" si="3">B18+2</f>
        <v>4</v>
      </c>
      <c r="C19" s="11">
        <v>0.38400000000000001</v>
      </c>
      <c r="D19" s="12">
        <v>0.45800000000000002</v>
      </c>
      <c r="E19" s="46"/>
      <c r="F19" s="46"/>
      <c r="G19" s="46"/>
      <c r="H19" s="113">
        <f t="shared" si="0"/>
        <v>4</v>
      </c>
      <c r="I19" s="91">
        <f t="shared" si="1"/>
        <v>0.42100000000000004</v>
      </c>
      <c r="J19" s="76">
        <f t="shared" si="2"/>
        <v>0.37550000000000006</v>
      </c>
      <c r="K19" s="46"/>
      <c r="L19" s="46"/>
      <c r="M19" s="40"/>
      <c r="O19" s="46"/>
      <c r="P19" s="46"/>
      <c r="Q19" s="46"/>
    </row>
    <row r="20" spans="1:19" ht="15.6" x14ac:dyDescent="0.3">
      <c r="B20" s="103">
        <f t="shared" si="3"/>
        <v>6</v>
      </c>
      <c r="C20" s="11">
        <v>0.69399999999999995</v>
      </c>
      <c r="D20" s="12">
        <v>0.69799999999999995</v>
      </c>
      <c r="E20" s="46"/>
      <c r="F20" s="46"/>
      <c r="G20" s="46"/>
      <c r="H20" s="113">
        <f t="shared" si="0"/>
        <v>6</v>
      </c>
      <c r="I20" s="91">
        <f t="shared" si="1"/>
        <v>0.69599999999999995</v>
      </c>
      <c r="J20" s="76">
        <f t="shared" si="2"/>
        <v>0.65049999999999997</v>
      </c>
      <c r="K20" s="46"/>
      <c r="L20" s="46"/>
      <c r="M20" s="40"/>
      <c r="O20" s="46"/>
      <c r="P20" s="46"/>
      <c r="Q20" s="46"/>
    </row>
    <row r="21" spans="1:19" ht="15.6" x14ac:dyDescent="0.3">
      <c r="B21" s="103">
        <f t="shared" si="3"/>
        <v>8</v>
      </c>
      <c r="C21" s="11">
        <v>0.92700000000000005</v>
      </c>
      <c r="D21" s="12">
        <v>0.92500000000000004</v>
      </c>
      <c r="E21" s="46"/>
      <c r="F21" s="46"/>
      <c r="G21" s="46"/>
      <c r="H21" s="113">
        <f t="shared" si="0"/>
        <v>8</v>
      </c>
      <c r="I21" s="91">
        <f t="shared" si="1"/>
        <v>0.92600000000000005</v>
      </c>
      <c r="J21" s="76">
        <f t="shared" si="2"/>
        <v>0.88050000000000006</v>
      </c>
      <c r="K21" s="46"/>
      <c r="L21" s="46"/>
      <c r="M21" s="40"/>
      <c r="O21" s="46"/>
      <c r="P21" s="46"/>
      <c r="Q21" s="46"/>
    </row>
    <row r="22" spans="1:19" ht="16.2" thickBot="1" x14ac:dyDescent="0.35">
      <c r="B22" s="103">
        <f t="shared" si="3"/>
        <v>10</v>
      </c>
      <c r="C22" s="13">
        <v>1.165</v>
      </c>
      <c r="D22" s="14">
        <v>1.149</v>
      </c>
      <c r="E22" s="46"/>
      <c r="F22" s="46"/>
      <c r="G22" s="46"/>
      <c r="H22" s="113">
        <f t="shared" si="0"/>
        <v>10</v>
      </c>
      <c r="I22" s="104">
        <f t="shared" si="1"/>
        <v>1.157</v>
      </c>
      <c r="J22" s="78">
        <f t="shared" si="2"/>
        <v>1.1114999999999999</v>
      </c>
      <c r="K22" s="46"/>
      <c r="L22" s="46"/>
      <c r="M22" s="40"/>
      <c r="O22" s="46"/>
      <c r="P22" s="46"/>
      <c r="Q22" s="46"/>
    </row>
    <row r="23" spans="1:19" x14ac:dyDescent="0.3">
      <c r="A23" s="46"/>
      <c r="B23" s="64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0"/>
      <c r="O23" s="46"/>
      <c r="P23" s="46"/>
      <c r="Q23" s="46"/>
    </row>
    <row r="24" spans="1:19" x14ac:dyDescent="0.3">
      <c r="A24" s="46"/>
      <c r="B24" s="6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0"/>
      <c r="O24" s="46"/>
      <c r="P24" s="46"/>
      <c r="Q24" s="46"/>
    </row>
    <row r="25" spans="1:19" ht="15" thickBot="1" x14ac:dyDescent="0.35"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96"/>
      <c r="O25" s="46"/>
      <c r="P25" s="46"/>
      <c r="Q25" s="46"/>
      <c r="R25" s="46"/>
      <c r="S25" s="46"/>
    </row>
    <row r="26" spans="1:19" ht="15" thickBot="1" x14ac:dyDescent="0.35">
      <c r="E26" s="46"/>
      <c r="F26" s="46"/>
      <c r="G26" s="46"/>
      <c r="H26" s="46"/>
      <c r="I26" s="46"/>
      <c r="J26" s="46"/>
      <c r="O26" s="46"/>
      <c r="P26" s="46"/>
      <c r="Q26" s="46"/>
      <c r="R26" s="46"/>
      <c r="S26" s="46"/>
    </row>
    <row r="27" spans="1:19" x14ac:dyDescent="0.3">
      <c r="B27" s="97" t="s">
        <v>26</v>
      </c>
      <c r="C27" s="98"/>
      <c r="D27" s="98"/>
      <c r="E27" s="98"/>
      <c r="F27" s="99"/>
      <c r="G27" s="46"/>
      <c r="H27" s="97" t="s">
        <v>25</v>
      </c>
      <c r="I27" s="98"/>
      <c r="J27" s="98"/>
      <c r="K27" s="98"/>
      <c r="L27" s="98"/>
      <c r="M27" s="99"/>
      <c r="O27" s="46"/>
      <c r="P27" s="46"/>
      <c r="Q27" s="46"/>
      <c r="R27" s="46"/>
      <c r="S27" s="46"/>
    </row>
    <row r="28" spans="1:19" x14ac:dyDescent="0.3">
      <c r="B28" s="64"/>
      <c r="C28" s="46"/>
      <c r="D28" s="46"/>
      <c r="E28" s="46"/>
      <c r="F28" s="40"/>
      <c r="H28" s="64"/>
      <c r="I28" s="46"/>
      <c r="J28" s="46"/>
      <c r="K28" s="46"/>
      <c r="L28" s="46"/>
      <c r="M28" s="40"/>
      <c r="O28" s="46"/>
      <c r="P28" s="46"/>
      <c r="Q28" s="46"/>
      <c r="R28" s="46"/>
      <c r="S28" s="46"/>
    </row>
    <row r="29" spans="1:19" ht="15.6" x14ac:dyDescent="0.3">
      <c r="B29" s="100" t="s">
        <v>1</v>
      </c>
      <c r="C29" s="101"/>
      <c r="D29" s="46"/>
      <c r="E29" s="46"/>
      <c r="F29" s="40"/>
      <c r="G29" s="46"/>
      <c r="H29" s="100" t="s">
        <v>24</v>
      </c>
      <c r="I29" s="101"/>
      <c r="J29" s="46"/>
      <c r="K29" s="46"/>
      <c r="L29" s="46"/>
      <c r="M29" s="40"/>
      <c r="O29" s="46"/>
      <c r="P29" s="46"/>
      <c r="Q29" s="46"/>
      <c r="R29" s="46"/>
      <c r="S29" s="46"/>
    </row>
    <row r="30" spans="1:19" ht="15.6" x14ac:dyDescent="0.3">
      <c r="B30" s="64" t="s">
        <v>102</v>
      </c>
      <c r="C30" s="101"/>
      <c r="D30" s="46"/>
      <c r="E30" s="46"/>
      <c r="F30" s="40"/>
      <c r="G30" s="46"/>
      <c r="H30" s="64" t="s">
        <v>102</v>
      </c>
      <c r="I30" s="101"/>
      <c r="J30" s="46"/>
      <c r="K30" s="46"/>
      <c r="L30" s="46"/>
      <c r="M30" s="40"/>
      <c r="O30" s="46"/>
      <c r="P30" s="46"/>
      <c r="Q30" s="46"/>
      <c r="R30" s="46"/>
      <c r="S30" s="46"/>
    </row>
    <row r="31" spans="1:19" ht="15" thickBot="1" x14ac:dyDescent="0.35">
      <c r="B31" s="67" t="s">
        <v>6</v>
      </c>
      <c r="C31" s="86"/>
      <c r="D31" s="46"/>
      <c r="E31" s="87"/>
      <c r="F31" s="95"/>
      <c r="G31" s="87"/>
      <c r="H31" s="67" t="s">
        <v>4</v>
      </c>
      <c r="I31" s="86"/>
      <c r="J31" s="46"/>
      <c r="K31" s="87"/>
      <c r="L31" s="46"/>
      <c r="M31" s="40"/>
      <c r="O31" s="46"/>
      <c r="P31" s="46"/>
      <c r="Q31" s="46"/>
      <c r="R31" s="46"/>
      <c r="S31" s="46"/>
    </row>
    <row r="32" spans="1:19" x14ac:dyDescent="0.3">
      <c r="B32" s="82"/>
      <c r="C32" s="88" t="s">
        <v>16</v>
      </c>
      <c r="D32" s="89"/>
      <c r="E32" s="90"/>
      <c r="F32" s="94"/>
      <c r="G32" s="86"/>
      <c r="H32" s="82"/>
      <c r="I32" s="88" t="s">
        <v>16</v>
      </c>
      <c r="J32" s="89"/>
      <c r="K32" s="90"/>
      <c r="L32" s="46"/>
      <c r="M32" s="40"/>
      <c r="O32" s="46"/>
      <c r="P32" s="46"/>
      <c r="Q32" s="46"/>
      <c r="R32" s="46"/>
      <c r="S32" s="46"/>
    </row>
    <row r="33" spans="2:19" x14ac:dyDescent="0.3">
      <c r="B33" s="64"/>
      <c r="C33" s="91" t="s">
        <v>8</v>
      </c>
      <c r="D33" s="91" t="s">
        <v>9</v>
      </c>
      <c r="E33" s="76" t="s">
        <v>7</v>
      </c>
      <c r="F33" s="94"/>
      <c r="G33" s="86"/>
      <c r="H33" s="64"/>
      <c r="I33" s="91" t="s">
        <v>8</v>
      </c>
      <c r="J33" s="91" t="s">
        <v>9</v>
      </c>
      <c r="K33" s="76" t="s">
        <v>7</v>
      </c>
      <c r="L33" s="46"/>
      <c r="M33" s="40"/>
      <c r="O33" s="46"/>
      <c r="P33" s="46"/>
      <c r="Q33" s="46"/>
      <c r="R33" s="46"/>
      <c r="S33" s="46"/>
    </row>
    <row r="34" spans="2:19" ht="15.6" x14ac:dyDescent="0.3">
      <c r="B34" s="75" t="s">
        <v>79</v>
      </c>
      <c r="C34" s="8">
        <v>0.26100000000000001</v>
      </c>
      <c r="D34" s="8">
        <v>0.26400000000000001</v>
      </c>
      <c r="E34" s="84">
        <f>AVERAGE(C34:D34)</f>
        <v>0.26250000000000001</v>
      </c>
      <c r="F34" s="92"/>
      <c r="G34" s="93"/>
      <c r="H34" s="75" t="s">
        <v>79</v>
      </c>
      <c r="I34" s="8">
        <v>0.33900000000000002</v>
      </c>
      <c r="J34" s="8">
        <v>0.34200000000000003</v>
      </c>
      <c r="K34" s="84">
        <f>AVERAGE(I34:J34)</f>
        <v>0.34050000000000002</v>
      </c>
      <c r="L34" s="46"/>
      <c r="M34" s="40"/>
      <c r="O34" s="46"/>
      <c r="P34" s="46"/>
      <c r="Q34" s="46"/>
      <c r="R34" s="46"/>
      <c r="S34" s="46"/>
    </row>
    <row r="35" spans="2:19" ht="16.2" thickBot="1" x14ac:dyDescent="0.35">
      <c r="B35" s="77" t="s">
        <v>80</v>
      </c>
      <c r="C35" s="9">
        <v>0.31</v>
      </c>
      <c r="D35" s="9">
        <v>0.30099999999999999</v>
      </c>
      <c r="E35" s="85">
        <f>AVERAGE(C35:D35)</f>
        <v>0.30549999999999999</v>
      </c>
      <c r="F35" s="92"/>
      <c r="G35" s="93"/>
      <c r="H35" s="77" t="s">
        <v>80</v>
      </c>
      <c r="I35" s="9">
        <v>0.34200000000000003</v>
      </c>
      <c r="J35" s="9">
        <v>0.33800000000000002</v>
      </c>
      <c r="K35" s="85">
        <f>AVERAGE(I35:J35)</f>
        <v>0.34</v>
      </c>
      <c r="L35" s="46"/>
      <c r="M35" s="40"/>
      <c r="O35" s="46"/>
      <c r="P35" s="46"/>
      <c r="Q35" s="46"/>
      <c r="R35" s="46"/>
      <c r="S35" s="46"/>
    </row>
    <row r="36" spans="2:19" x14ac:dyDescent="0.3">
      <c r="B36" s="64" t="s">
        <v>103</v>
      </c>
      <c r="C36" s="86"/>
      <c r="D36" s="46"/>
      <c r="E36" s="86"/>
      <c r="F36" s="94"/>
      <c r="G36" s="86"/>
      <c r="H36" s="64" t="s">
        <v>103</v>
      </c>
      <c r="I36" s="86"/>
      <c r="J36" s="46"/>
      <c r="K36" s="86"/>
      <c r="L36" s="46"/>
      <c r="M36" s="40"/>
      <c r="O36" s="46"/>
      <c r="P36" s="46"/>
      <c r="Q36" s="46"/>
      <c r="R36" s="46"/>
      <c r="S36" s="46"/>
    </row>
    <row r="37" spans="2:19" ht="15" thickBot="1" x14ac:dyDescent="0.35">
      <c r="B37" s="67" t="s">
        <v>10</v>
      </c>
      <c r="C37" s="86"/>
      <c r="D37" s="46"/>
      <c r="E37" s="87"/>
      <c r="F37" s="95"/>
      <c r="G37" s="87"/>
      <c r="H37" s="67" t="s">
        <v>27</v>
      </c>
      <c r="I37" s="86"/>
      <c r="J37" s="46"/>
      <c r="K37" s="87"/>
      <c r="L37" s="46"/>
      <c r="M37" s="40"/>
      <c r="O37" s="46"/>
      <c r="P37" s="46"/>
      <c r="Q37" s="46"/>
      <c r="R37" s="46"/>
      <c r="S37" s="46"/>
    </row>
    <row r="38" spans="2:19" x14ac:dyDescent="0.3">
      <c r="B38" s="82"/>
      <c r="C38" s="88" t="s">
        <v>16</v>
      </c>
      <c r="D38" s="89"/>
      <c r="E38" s="90"/>
      <c r="F38" s="94"/>
      <c r="G38" s="86"/>
      <c r="H38" s="82"/>
      <c r="I38" s="88" t="s">
        <v>16</v>
      </c>
      <c r="J38" s="89"/>
      <c r="K38" s="90"/>
      <c r="L38" s="46"/>
      <c r="M38" s="40"/>
      <c r="O38" s="46"/>
      <c r="P38" s="46"/>
      <c r="Q38" s="46"/>
      <c r="R38" s="46"/>
      <c r="S38" s="46"/>
    </row>
    <row r="39" spans="2:19" x14ac:dyDescent="0.3">
      <c r="B39" s="64"/>
      <c r="C39" s="91" t="s">
        <v>8</v>
      </c>
      <c r="D39" s="91" t="s">
        <v>9</v>
      </c>
      <c r="E39" s="76" t="s">
        <v>7</v>
      </c>
      <c r="F39" s="94"/>
      <c r="G39" s="86"/>
      <c r="H39" s="64"/>
      <c r="I39" s="91" t="s">
        <v>8</v>
      </c>
      <c r="J39" s="91" t="s">
        <v>9</v>
      </c>
      <c r="K39" s="76" t="s">
        <v>7</v>
      </c>
      <c r="L39" s="46"/>
      <c r="M39" s="40"/>
      <c r="O39" s="46"/>
      <c r="P39" s="46"/>
      <c r="Q39" s="46"/>
      <c r="R39" s="46"/>
      <c r="S39" s="46"/>
    </row>
    <row r="40" spans="2:19" ht="15.6" x14ac:dyDescent="0.3">
      <c r="B40" s="75" t="s">
        <v>11</v>
      </c>
      <c r="C40" s="8">
        <v>0.749</v>
      </c>
      <c r="D40" s="8">
        <v>0.77600000000000002</v>
      </c>
      <c r="E40" s="84">
        <f>AVERAGE(C40:D40)</f>
        <v>0.76249999999999996</v>
      </c>
      <c r="F40" s="92"/>
      <c r="G40" s="93"/>
      <c r="H40" s="75" t="s">
        <v>11</v>
      </c>
      <c r="I40" s="8">
        <v>0.55900000000000005</v>
      </c>
      <c r="J40" s="8">
        <v>0.55500000000000005</v>
      </c>
      <c r="K40" s="84">
        <f>AVERAGE(I40:J40)</f>
        <v>0.55700000000000005</v>
      </c>
      <c r="L40" s="46"/>
      <c r="M40" s="40"/>
      <c r="O40" s="46"/>
      <c r="P40" s="46"/>
      <c r="Q40" s="46"/>
      <c r="R40" s="46"/>
      <c r="S40" s="46"/>
    </row>
    <row r="41" spans="2:19" ht="16.2" thickBot="1" x14ac:dyDescent="0.35">
      <c r="B41" s="77" t="s">
        <v>12</v>
      </c>
      <c r="C41" s="9">
        <v>0.72299999999999998</v>
      </c>
      <c r="D41" s="9">
        <v>0.73699999999999999</v>
      </c>
      <c r="E41" s="85">
        <f>AVERAGE(C41:D41)</f>
        <v>0.73</v>
      </c>
      <c r="F41" s="92"/>
      <c r="G41" s="93"/>
      <c r="H41" s="77" t="s">
        <v>12</v>
      </c>
      <c r="I41" s="9">
        <v>0.56499999999999995</v>
      </c>
      <c r="J41" s="9">
        <v>0.54700000000000004</v>
      </c>
      <c r="K41" s="85">
        <f>AVERAGE(I41:J41)</f>
        <v>0.55600000000000005</v>
      </c>
      <c r="L41" s="46"/>
      <c r="M41" s="40"/>
      <c r="O41" s="46"/>
      <c r="P41" s="46"/>
      <c r="Q41" s="46"/>
      <c r="R41" s="46"/>
      <c r="S41" s="46"/>
    </row>
    <row r="42" spans="2:19" x14ac:dyDescent="0.3">
      <c r="B42" s="64"/>
      <c r="C42" s="46"/>
      <c r="D42" s="46"/>
      <c r="E42" s="46"/>
      <c r="F42" s="40"/>
      <c r="G42" s="46"/>
      <c r="H42" s="64" t="s">
        <v>104</v>
      </c>
      <c r="I42" s="46"/>
      <c r="J42" s="46"/>
      <c r="K42" s="46"/>
      <c r="L42" s="46"/>
      <c r="M42" s="40"/>
      <c r="O42" s="46"/>
      <c r="P42" s="46"/>
      <c r="Q42" s="46"/>
      <c r="R42" s="46"/>
      <c r="S42" s="46"/>
    </row>
    <row r="43" spans="2:19" ht="15" thickBot="1" x14ac:dyDescent="0.35">
      <c r="B43" s="67" t="s">
        <v>33</v>
      </c>
      <c r="C43" s="46"/>
      <c r="D43" s="46"/>
      <c r="E43" s="46"/>
      <c r="F43" s="40"/>
      <c r="G43" s="46"/>
      <c r="H43" s="67" t="s">
        <v>28</v>
      </c>
      <c r="I43" s="86"/>
      <c r="J43" s="46"/>
      <c r="K43" s="87"/>
      <c r="L43" s="46"/>
      <c r="M43" s="40"/>
      <c r="O43" s="46"/>
      <c r="P43" s="46"/>
      <c r="Q43" s="46"/>
      <c r="R43" s="46"/>
      <c r="S43" s="46"/>
    </row>
    <row r="44" spans="2:19" x14ac:dyDescent="0.3">
      <c r="B44" s="82"/>
      <c r="C44" s="83" t="s">
        <v>13</v>
      </c>
      <c r="D44" s="46"/>
      <c r="E44" s="46"/>
      <c r="F44" s="79"/>
      <c r="G44" s="49"/>
      <c r="H44" s="82"/>
      <c r="I44" s="88" t="s">
        <v>16</v>
      </c>
      <c r="J44" s="89"/>
      <c r="K44" s="90"/>
      <c r="L44" s="46"/>
      <c r="M44" s="40"/>
      <c r="O44" s="46"/>
      <c r="P44" s="46"/>
      <c r="Q44" s="46"/>
      <c r="R44" s="46"/>
      <c r="S44" s="46"/>
    </row>
    <row r="45" spans="2:19" x14ac:dyDescent="0.3">
      <c r="B45" s="75" t="s">
        <v>11</v>
      </c>
      <c r="C45" s="76">
        <f>(E40-$I$17)-(E34-$I$17)</f>
        <v>0.49999999999999994</v>
      </c>
      <c r="D45" s="46"/>
      <c r="E45" s="46"/>
      <c r="F45" s="79"/>
      <c r="G45" s="49"/>
      <c r="H45" s="64"/>
      <c r="I45" s="91" t="s">
        <v>8</v>
      </c>
      <c r="J45" s="91" t="s">
        <v>9</v>
      </c>
      <c r="K45" s="76" t="s">
        <v>7</v>
      </c>
      <c r="L45" s="46"/>
      <c r="M45" s="40"/>
      <c r="O45" s="46"/>
      <c r="P45" s="46"/>
      <c r="Q45" s="46"/>
      <c r="R45" s="46"/>
      <c r="S45" s="46"/>
    </row>
    <row r="46" spans="2:19" ht="16.2" thickBot="1" x14ac:dyDescent="0.35">
      <c r="B46" s="77" t="s">
        <v>12</v>
      </c>
      <c r="C46" s="78">
        <f>(E41-$I$17)-(E35-$I$17)</f>
        <v>0.42449999999999999</v>
      </c>
      <c r="D46" s="46"/>
      <c r="E46" s="46"/>
      <c r="F46" s="79"/>
      <c r="G46" s="65"/>
      <c r="H46" s="75" t="s">
        <v>17</v>
      </c>
      <c r="I46" s="8">
        <v>0.95299999999999996</v>
      </c>
      <c r="J46" s="8">
        <v>0.96699999999999997</v>
      </c>
      <c r="K46" s="84">
        <f>AVERAGE(I46:J46)</f>
        <v>0.96</v>
      </c>
      <c r="L46" s="46"/>
      <c r="M46" s="40"/>
      <c r="O46" s="46"/>
      <c r="P46" s="46"/>
      <c r="Q46" s="46"/>
      <c r="R46" s="46"/>
      <c r="S46" s="46"/>
    </row>
    <row r="47" spans="2:19" ht="16.2" thickBot="1" x14ac:dyDescent="0.35">
      <c r="B47" s="64"/>
      <c r="C47" s="46"/>
      <c r="D47" s="46"/>
      <c r="E47" s="46"/>
      <c r="F47" s="79"/>
      <c r="G47" s="65"/>
      <c r="H47" s="77" t="s">
        <v>18</v>
      </c>
      <c r="I47" s="9">
        <v>0.96699999999999997</v>
      </c>
      <c r="J47" s="9">
        <v>0.96499999999999997</v>
      </c>
      <c r="K47" s="85">
        <f>AVERAGE(I47:J47)</f>
        <v>0.96599999999999997</v>
      </c>
      <c r="L47" s="46"/>
      <c r="M47" s="40"/>
      <c r="O47" s="46"/>
      <c r="P47" s="46"/>
      <c r="Q47" s="46"/>
      <c r="R47" s="46"/>
      <c r="S47" s="46"/>
    </row>
    <row r="48" spans="2:19" x14ac:dyDescent="0.3">
      <c r="B48" s="64"/>
      <c r="C48" s="46"/>
      <c r="D48" s="46"/>
      <c r="E48" s="46"/>
      <c r="F48" s="79"/>
      <c r="G48" s="65"/>
      <c r="H48" s="80" t="s">
        <v>20</v>
      </c>
      <c r="I48" s="46"/>
      <c r="J48" s="46"/>
      <c r="K48" s="46"/>
      <c r="L48" s="46"/>
      <c r="M48" s="40"/>
      <c r="O48" s="46"/>
      <c r="P48" s="46"/>
      <c r="Q48" s="46"/>
      <c r="R48" s="46"/>
      <c r="S48" s="46"/>
    </row>
    <row r="49" spans="2:21" ht="15" thickBot="1" x14ac:dyDescent="0.35">
      <c r="B49" s="67" t="s">
        <v>45</v>
      </c>
      <c r="C49" s="81"/>
      <c r="D49" s="46"/>
      <c r="E49" s="46"/>
      <c r="F49" s="79"/>
      <c r="G49" s="49"/>
      <c r="H49" s="67" t="s">
        <v>29</v>
      </c>
      <c r="I49" s="46"/>
      <c r="J49" s="46"/>
      <c r="K49" s="46"/>
      <c r="L49" s="46"/>
      <c r="M49" s="40"/>
      <c r="O49" s="46"/>
      <c r="P49" s="46"/>
      <c r="Q49" s="46"/>
      <c r="R49" s="46"/>
      <c r="S49" s="46"/>
    </row>
    <row r="50" spans="2:21" x14ac:dyDescent="0.3">
      <c r="B50" s="57" t="s">
        <v>14</v>
      </c>
      <c r="C50" s="58"/>
      <c r="D50" s="58"/>
      <c r="E50" s="58"/>
      <c r="F50" s="68">
        <f>SLOPE(J17:J22,H17:H22)</f>
        <v>0.11302142857142856</v>
      </c>
      <c r="G50" s="46"/>
      <c r="H50" s="82"/>
      <c r="I50" s="83" t="s">
        <v>13</v>
      </c>
      <c r="J50" s="46"/>
      <c r="K50" s="46"/>
      <c r="L50" s="46"/>
      <c r="M50" s="40"/>
      <c r="O50" s="46"/>
      <c r="P50" s="46"/>
      <c r="Q50" s="46"/>
      <c r="R50" s="46"/>
      <c r="S50" s="46"/>
    </row>
    <row r="51" spans="2:21" x14ac:dyDescent="0.3">
      <c r="B51" s="70" t="s">
        <v>22</v>
      </c>
      <c r="C51" s="58"/>
      <c r="D51" s="58"/>
      <c r="E51" s="58"/>
      <c r="F51" s="68">
        <f>INTERCEPT(J17:J22,H17:H22)</f>
        <v>-3.0857142857142805E-2</v>
      </c>
      <c r="G51" s="49"/>
      <c r="H51" s="75" t="s">
        <v>11</v>
      </c>
      <c r="I51" s="76">
        <f>(K40-$I$17)-(K34-$I$17)</f>
        <v>0.21650000000000003</v>
      </c>
      <c r="J51" s="46"/>
      <c r="K51" s="46"/>
      <c r="L51" s="46"/>
      <c r="M51" s="40"/>
      <c r="O51" s="46"/>
      <c r="P51" s="46"/>
      <c r="Q51" s="46"/>
      <c r="R51" s="46"/>
      <c r="S51" s="46"/>
    </row>
    <row r="52" spans="2:21" x14ac:dyDescent="0.3">
      <c r="B52" s="57" t="s">
        <v>64</v>
      </c>
      <c r="C52" s="58"/>
      <c r="D52" s="58"/>
      <c r="E52" s="58"/>
      <c r="F52" s="71">
        <f>(C45-F51)/F50</f>
        <v>4.6969601213423484</v>
      </c>
      <c r="G52" s="49"/>
      <c r="H52" s="75" t="s">
        <v>12</v>
      </c>
      <c r="I52" s="76">
        <f>(K41-$I$17)-(K35-$I$17)</f>
        <v>0.21600000000000003</v>
      </c>
      <c r="J52" s="46"/>
      <c r="K52" s="46"/>
      <c r="L52" s="46"/>
      <c r="M52" s="40"/>
      <c r="O52" s="46"/>
      <c r="P52" s="46"/>
      <c r="Q52" s="46"/>
      <c r="R52" s="46"/>
      <c r="S52" s="46"/>
    </row>
    <row r="53" spans="2:21" x14ac:dyDescent="0.3">
      <c r="B53" s="57" t="s">
        <v>46</v>
      </c>
      <c r="C53" s="58"/>
      <c r="D53" s="58"/>
      <c r="E53" s="58"/>
      <c r="F53" s="10">
        <v>50</v>
      </c>
      <c r="G53" s="49"/>
      <c r="H53" s="75" t="s">
        <v>17</v>
      </c>
      <c r="I53" s="76">
        <f>(K46-$I$17)-(K34-$I$17)</f>
        <v>0.61949999999999994</v>
      </c>
      <c r="J53" s="46"/>
      <c r="K53" s="46"/>
      <c r="L53" s="46"/>
      <c r="M53" s="40"/>
      <c r="O53" s="46"/>
      <c r="P53" s="46"/>
      <c r="Q53" s="46"/>
      <c r="R53" s="46"/>
      <c r="S53" s="46"/>
    </row>
    <row r="54" spans="2:21" ht="15" thickBot="1" x14ac:dyDescent="0.35">
      <c r="B54" s="57" t="s">
        <v>23</v>
      </c>
      <c r="C54" s="58"/>
      <c r="D54" s="58"/>
      <c r="E54" s="58"/>
      <c r="F54" s="10">
        <v>100</v>
      </c>
      <c r="G54" s="49"/>
      <c r="H54" s="77" t="s">
        <v>18</v>
      </c>
      <c r="I54" s="78">
        <f>(K47-$I$17)-(K35-$I$17)</f>
        <v>0.62599999999999989</v>
      </c>
      <c r="J54" s="46"/>
      <c r="K54" s="46"/>
      <c r="L54" s="46"/>
      <c r="M54" s="40"/>
      <c r="O54" s="46"/>
      <c r="P54" s="46"/>
      <c r="Q54" s="46"/>
      <c r="R54" s="46"/>
      <c r="S54" s="46"/>
    </row>
    <row r="55" spans="2:21" x14ac:dyDescent="0.3">
      <c r="B55" s="57" t="s">
        <v>65</v>
      </c>
      <c r="C55" s="58"/>
      <c r="D55" s="58"/>
      <c r="E55" s="58"/>
      <c r="F55" s="16">
        <f>F54*(F52/F53)</f>
        <v>9.3939202426846968</v>
      </c>
      <c r="G55" s="49"/>
      <c r="H55" s="64"/>
      <c r="I55" s="46"/>
      <c r="J55" s="46"/>
      <c r="K55" s="46"/>
      <c r="L55" s="46"/>
      <c r="M55" s="40"/>
      <c r="O55" s="46"/>
      <c r="P55" s="46"/>
      <c r="Q55" s="46"/>
      <c r="R55" s="46"/>
      <c r="S55" s="46"/>
    </row>
    <row r="56" spans="2:21" x14ac:dyDescent="0.3">
      <c r="B56" s="64"/>
      <c r="C56" s="46"/>
      <c r="D56" s="46"/>
      <c r="E56" s="46"/>
      <c r="F56" s="40"/>
      <c r="G56" s="65"/>
      <c r="H56" s="64"/>
      <c r="I56" s="46"/>
      <c r="J56" s="46"/>
      <c r="K56" s="46"/>
      <c r="L56" s="46"/>
      <c r="M56" s="40"/>
      <c r="O56" s="46"/>
      <c r="P56" s="46"/>
      <c r="Q56" s="46"/>
      <c r="R56" s="46"/>
      <c r="S56" s="46"/>
    </row>
    <row r="57" spans="2:21" x14ac:dyDescent="0.3">
      <c r="B57" s="67" t="s">
        <v>49</v>
      </c>
      <c r="C57" s="46"/>
      <c r="D57" s="46"/>
      <c r="E57" s="46"/>
      <c r="F57" s="40"/>
      <c r="G57" s="49"/>
      <c r="H57" s="66" t="s">
        <v>54</v>
      </c>
      <c r="I57" s="46"/>
      <c r="J57" s="46"/>
      <c r="K57" s="46"/>
      <c r="L57" s="46"/>
      <c r="M57" s="40"/>
      <c r="O57" s="46"/>
      <c r="P57" s="46"/>
      <c r="Q57" s="46"/>
      <c r="R57" s="46"/>
      <c r="S57" s="46"/>
    </row>
    <row r="58" spans="2:21" x14ac:dyDescent="0.3">
      <c r="B58" s="57" t="s">
        <v>14</v>
      </c>
      <c r="C58" s="58"/>
      <c r="D58" s="58"/>
      <c r="E58" s="58"/>
      <c r="F58" s="68">
        <f>SLOPE(J17:J22,H17:H22)</f>
        <v>0.11302142857142856</v>
      </c>
      <c r="G58" s="49"/>
      <c r="H58" s="64" t="s">
        <v>66</v>
      </c>
      <c r="I58" s="46"/>
      <c r="J58" s="46"/>
      <c r="K58" s="46"/>
      <c r="L58" s="46"/>
      <c r="M58" s="17">
        <v>4</v>
      </c>
      <c r="O58" s="46"/>
      <c r="P58" s="46"/>
      <c r="Q58" s="46"/>
      <c r="R58" s="46"/>
      <c r="S58" s="46"/>
    </row>
    <row r="59" spans="2:21" ht="15" customHeight="1" x14ac:dyDescent="0.3">
      <c r="B59" s="70" t="s">
        <v>22</v>
      </c>
      <c r="C59" s="58"/>
      <c r="D59" s="58"/>
      <c r="E59" s="58"/>
      <c r="F59" s="68">
        <f>INTERCEPT(J17:J22,H17:H22)</f>
        <v>-3.0857142857142805E-2</v>
      </c>
      <c r="G59" s="49"/>
      <c r="H59" s="64" t="s">
        <v>23</v>
      </c>
      <c r="I59" s="46"/>
      <c r="J59" s="46"/>
      <c r="K59" s="46"/>
      <c r="L59" s="46"/>
      <c r="M59" s="10">
        <v>10</v>
      </c>
      <c r="O59" s="46"/>
      <c r="P59" s="46"/>
      <c r="Q59" s="46"/>
      <c r="R59" s="46"/>
      <c r="S59" s="46"/>
      <c r="T59" s="46"/>
      <c r="U59" s="46"/>
    </row>
    <row r="60" spans="2:21" ht="15" customHeight="1" x14ac:dyDescent="0.3">
      <c r="B60" s="57" t="s">
        <v>64</v>
      </c>
      <c r="C60" s="58"/>
      <c r="D60" s="58"/>
      <c r="E60" s="58"/>
      <c r="F60" s="71">
        <f>(C46-F59)/F58</f>
        <v>4.0289452063451936</v>
      </c>
      <c r="G60" s="49"/>
      <c r="H60" s="64" t="s">
        <v>67</v>
      </c>
      <c r="I60" s="109"/>
      <c r="J60" s="109"/>
      <c r="K60" s="46"/>
      <c r="L60" s="46"/>
      <c r="M60" s="16">
        <f>((I51/(I53-I51)))*(M58)*M59</f>
        <v>21.488833746898269</v>
      </c>
      <c r="O60" s="46"/>
      <c r="P60" s="46"/>
      <c r="Q60" s="46"/>
      <c r="R60" s="46"/>
      <c r="S60" s="46"/>
      <c r="T60" s="46"/>
      <c r="U60" s="46"/>
    </row>
    <row r="61" spans="2:21" ht="15" customHeight="1" x14ac:dyDescent="0.3">
      <c r="B61" s="57" t="s">
        <v>46</v>
      </c>
      <c r="C61" s="58"/>
      <c r="D61" s="58"/>
      <c r="E61" s="58"/>
      <c r="F61" s="38">
        <v>50</v>
      </c>
      <c r="G61" s="49"/>
      <c r="H61" s="64" t="s">
        <v>21</v>
      </c>
      <c r="I61" s="46"/>
      <c r="J61" s="46"/>
      <c r="K61" s="46"/>
      <c r="L61" s="46"/>
      <c r="M61" s="10">
        <v>50</v>
      </c>
      <c r="O61" s="46"/>
      <c r="P61" s="46"/>
      <c r="Q61" s="46"/>
      <c r="R61" s="46"/>
      <c r="S61" s="46"/>
      <c r="T61" s="46"/>
      <c r="U61" s="46"/>
    </row>
    <row r="62" spans="2:21" ht="15" customHeight="1" x14ac:dyDescent="0.3">
      <c r="B62" s="57" t="s">
        <v>23</v>
      </c>
      <c r="C62" s="58"/>
      <c r="D62" s="58"/>
      <c r="E62" s="58"/>
      <c r="F62" s="38">
        <v>100</v>
      </c>
      <c r="G62" s="49"/>
      <c r="H62" s="64" t="s">
        <v>68</v>
      </c>
      <c r="I62" s="46"/>
      <c r="J62" s="46"/>
      <c r="K62" s="46"/>
      <c r="L62" s="46"/>
      <c r="M62" s="15">
        <f>M60/M61</f>
        <v>0.4297766749379654</v>
      </c>
      <c r="O62" s="46"/>
      <c r="P62" s="46"/>
      <c r="Q62" s="46"/>
      <c r="R62" s="46"/>
      <c r="S62" s="46"/>
      <c r="T62" s="46"/>
      <c r="U62" s="46"/>
    </row>
    <row r="63" spans="2:21" ht="15" customHeight="1" x14ac:dyDescent="0.3">
      <c r="B63" s="57" t="s">
        <v>65</v>
      </c>
      <c r="C63" s="58"/>
      <c r="D63" s="58"/>
      <c r="E63" s="58"/>
      <c r="F63" s="16">
        <f>F62*(F60/F61)</f>
        <v>8.0578904126903872</v>
      </c>
      <c r="G63" s="49"/>
      <c r="H63" s="64"/>
      <c r="I63" s="46"/>
      <c r="J63" s="46"/>
      <c r="K63" s="46"/>
      <c r="L63" s="46"/>
      <c r="M63" s="40"/>
      <c r="O63" s="46"/>
      <c r="P63" s="46"/>
      <c r="Q63" s="46"/>
      <c r="R63" s="46"/>
      <c r="S63" s="46"/>
      <c r="T63" s="46"/>
      <c r="U63" s="46"/>
    </row>
    <row r="64" spans="2:21" x14ac:dyDescent="0.3">
      <c r="B64" s="64"/>
      <c r="C64" s="46"/>
      <c r="D64" s="46"/>
      <c r="E64" s="46"/>
      <c r="F64" s="40"/>
      <c r="G64" s="65"/>
      <c r="H64" s="66" t="s">
        <v>59</v>
      </c>
      <c r="I64" s="46"/>
      <c r="J64" s="46"/>
      <c r="K64" s="46"/>
      <c r="L64" s="46"/>
      <c r="M64" s="40"/>
      <c r="O64" s="46"/>
      <c r="P64" s="46"/>
      <c r="Q64" s="46"/>
      <c r="R64" s="46"/>
      <c r="S64" s="46"/>
      <c r="T64" s="46"/>
      <c r="U64" s="46"/>
    </row>
    <row r="65" spans="1:21" ht="15" thickBot="1" x14ac:dyDescent="0.35">
      <c r="B65" s="62"/>
      <c r="C65" s="63"/>
      <c r="D65" s="63"/>
      <c r="E65" s="63"/>
      <c r="F65" s="96"/>
      <c r="H65" s="64" t="s">
        <v>69</v>
      </c>
      <c r="I65" s="46"/>
      <c r="J65" s="46"/>
      <c r="K65" s="46"/>
      <c r="L65" s="46"/>
      <c r="M65" s="38">
        <v>4</v>
      </c>
      <c r="O65" s="46"/>
      <c r="P65" s="46"/>
      <c r="Q65" s="46"/>
      <c r="R65" s="46"/>
      <c r="S65" s="46"/>
      <c r="T65" s="46"/>
      <c r="U65" s="46"/>
    </row>
    <row r="66" spans="1:21" x14ac:dyDescent="0.3">
      <c r="H66" s="64" t="s">
        <v>23</v>
      </c>
      <c r="I66" s="46"/>
      <c r="J66" s="46"/>
      <c r="K66" s="46"/>
      <c r="L66" s="46"/>
      <c r="M66" s="38">
        <v>10</v>
      </c>
      <c r="O66" s="46"/>
      <c r="P66" s="46"/>
      <c r="Q66" s="46"/>
      <c r="R66" s="46"/>
      <c r="S66" s="46"/>
      <c r="T66" s="46"/>
      <c r="U66" s="46"/>
    </row>
    <row r="67" spans="1:21" x14ac:dyDescent="0.3">
      <c r="H67" s="64" t="s">
        <v>67</v>
      </c>
      <c r="I67" s="46"/>
      <c r="J67" s="115"/>
      <c r="K67" s="46"/>
      <c r="L67" s="46"/>
      <c r="M67" s="39">
        <f>((I52/(I54-I52)))*(M65)*M66</f>
        <v>21.073170731707329</v>
      </c>
      <c r="O67" s="46"/>
      <c r="P67" s="46"/>
      <c r="Q67" s="46"/>
      <c r="R67" s="46"/>
      <c r="S67" s="46"/>
      <c r="T67" s="46"/>
      <c r="U67" s="46"/>
    </row>
    <row r="68" spans="1:21" x14ac:dyDescent="0.3">
      <c r="H68" s="64" t="s">
        <v>21</v>
      </c>
      <c r="I68" s="46"/>
      <c r="J68" s="46"/>
      <c r="K68" s="46"/>
      <c r="L68" s="46"/>
      <c r="M68" s="38">
        <v>50</v>
      </c>
      <c r="O68" s="46"/>
      <c r="P68" s="46"/>
      <c r="Q68" s="46"/>
      <c r="R68" s="46"/>
      <c r="S68" s="46"/>
      <c r="T68" s="46"/>
      <c r="U68" s="46"/>
    </row>
    <row r="69" spans="1:21" ht="15" thickBot="1" x14ac:dyDescent="0.35">
      <c r="H69" s="62" t="s">
        <v>68</v>
      </c>
      <c r="I69" s="63"/>
      <c r="J69" s="63"/>
      <c r="K69" s="63"/>
      <c r="L69" s="63"/>
      <c r="M69" s="116">
        <f>M67/M68</f>
        <v>0.42146341463414655</v>
      </c>
      <c r="O69" s="46"/>
      <c r="P69" s="46"/>
      <c r="Q69" s="46"/>
      <c r="R69" s="46"/>
      <c r="S69" s="46"/>
      <c r="T69" s="46"/>
      <c r="U69" s="46"/>
    </row>
    <row r="70" spans="1:21" x14ac:dyDescent="0.3">
      <c r="A70" s="47"/>
      <c r="H70" s="46"/>
    </row>
    <row r="71" spans="1:21" x14ac:dyDescent="0.3">
      <c r="A71" s="47"/>
      <c r="H71" s="46"/>
    </row>
    <row r="72" spans="1:21" x14ac:dyDescent="0.3">
      <c r="A72" s="47"/>
      <c r="H72" s="46"/>
    </row>
    <row r="73" spans="1:21" x14ac:dyDescent="0.3">
      <c r="A73" s="47"/>
      <c r="H73" s="46"/>
    </row>
    <row r="74" spans="1:21" x14ac:dyDescent="0.3">
      <c r="A74" s="47"/>
      <c r="H74" s="46"/>
    </row>
    <row r="75" spans="1:21" x14ac:dyDescent="0.3">
      <c r="A75" s="47"/>
      <c r="H75" s="46"/>
    </row>
    <row r="76" spans="1:21" x14ac:dyDescent="0.3">
      <c r="A76" s="47"/>
      <c r="H76" s="46"/>
    </row>
    <row r="77" spans="1:21" x14ac:dyDescent="0.3">
      <c r="A77" s="46"/>
      <c r="H77" s="46"/>
    </row>
    <row r="78" spans="1:21" x14ac:dyDescent="0.3">
      <c r="A78" s="47"/>
      <c r="H78" s="46"/>
    </row>
    <row r="79" spans="1:21" x14ac:dyDescent="0.3">
      <c r="A79" s="47"/>
      <c r="H79" s="46"/>
    </row>
    <row r="80" spans="1:21" x14ac:dyDescent="0.3">
      <c r="A80" s="47"/>
      <c r="H80" s="46"/>
    </row>
    <row r="81" spans="1:8" x14ac:dyDescent="0.3">
      <c r="A81" s="47"/>
      <c r="H81" s="46"/>
    </row>
    <row r="82" spans="1:8" x14ac:dyDescent="0.3">
      <c r="A82" s="47"/>
      <c r="H82" s="46"/>
    </row>
    <row r="83" spans="1:8" x14ac:dyDescent="0.3">
      <c r="A83" s="47"/>
      <c r="H83" s="46"/>
    </row>
    <row r="84" spans="1:8" x14ac:dyDescent="0.3">
      <c r="H84" s="46"/>
    </row>
    <row r="85" spans="1:8" x14ac:dyDescent="0.3">
      <c r="H85" s="46"/>
    </row>
    <row r="86" spans="1:8" x14ac:dyDescent="0.3">
      <c r="H86" s="46"/>
    </row>
    <row r="87" spans="1:8" x14ac:dyDescent="0.3">
      <c r="H87" s="46"/>
    </row>
    <row r="88" spans="1:8" x14ac:dyDescent="0.3">
      <c r="H88" s="46"/>
    </row>
    <row r="89" spans="1:8" x14ac:dyDescent="0.3">
      <c r="H89" s="46"/>
    </row>
    <row r="90" spans="1:8" x14ac:dyDescent="0.3">
      <c r="H90" s="46"/>
    </row>
  </sheetData>
  <sheetProtection algorithmName="SHA-512" hashValue="x0q0Zamceg9WlNf3bcNfFVbIBXu9QJ3YWNRLLpZ2jw3fXqmRRXrNVkGKmc8a1RmRlsckI01kTZPU56j8fk4/lA==" saltValue="l1FLftGfRPQrb7Ld6q3tFQ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E21:G27" name="Range1"/>
    <protectedRange algorithmName="SHA-512" hashValue="tNb1OfkTKzyi38JNeKRrnuxbV8mFAMY99W+8rsXB44O+NrBLCOyIO+IK5Osz8cLt4S8+5lZBST2kPLYSc7eWJQ==" saltValue="dt/0XHsTB8txCyUuFeEozw==" spinCount="100000" sqref="C17:D22" name="Range1_3"/>
  </protectedRanges>
  <mergeCells count="2">
    <mergeCell ref="D3:M4"/>
    <mergeCell ref="C15:D15"/>
  </mergeCells>
  <pageMargins left="0.7" right="0.7" top="0.75" bottom="0.75" header="0.3" footer="0.3"/>
  <pageSetup scale="45" orientation="portrait" r:id="rId1"/>
  <rowBreaks count="1" manualBreakCount="1">
    <brk id="16" max="16383" man="1"/>
  </rowBreaks>
  <colBreaks count="1" manualBreakCount="1">
    <brk id="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CD8FA-D9D2-4AF8-A9C0-0A66353865F4}">
  <sheetPr>
    <pageSetUpPr fitToPage="1"/>
  </sheetPr>
  <dimension ref="A1:AI47"/>
  <sheetViews>
    <sheetView zoomScale="70" zoomScaleNormal="70" workbookViewId="0">
      <selection activeCell="G32" sqref="G32"/>
    </sheetView>
  </sheetViews>
  <sheetFormatPr defaultColWidth="9" defaultRowHeight="14.4" x14ac:dyDescent="0.3"/>
  <cols>
    <col min="1" max="1" width="11" style="2" customWidth="1"/>
    <col min="2" max="2" width="14.33203125" style="2" customWidth="1"/>
    <col min="3" max="3" width="14.6640625" style="2" customWidth="1"/>
    <col min="4" max="4" width="16.6640625" style="2" customWidth="1"/>
    <col min="5" max="5" width="19.88671875" style="2" customWidth="1"/>
    <col min="6" max="6" width="18.33203125" style="2" customWidth="1"/>
    <col min="7" max="7" width="24" style="2" customWidth="1"/>
    <col min="8" max="8" width="12.44140625" style="2" customWidth="1"/>
    <col min="9" max="9" width="15.33203125" style="2" customWidth="1"/>
    <col min="10" max="15" width="9" style="2"/>
    <col min="16" max="16" width="16.33203125" style="2" bestFit="1" customWidth="1"/>
    <col min="17" max="17" width="45.33203125" style="2" bestFit="1" customWidth="1"/>
    <col min="18" max="18" width="9.5546875" style="18" customWidth="1"/>
    <col min="19" max="21" width="9" style="18"/>
    <col min="22" max="16384" width="9" style="2"/>
  </cols>
  <sheetData>
    <row r="1" spans="1:35" x14ac:dyDescent="0.3">
      <c r="A1" s="6"/>
      <c r="B1" s="6"/>
      <c r="C1" s="6"/>
      <c r="D1" s="6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V1" s="18"/>
    </row>
    <row r="2" spans="1:35" ht="21" customHeight="1" x14ac:dyDescent="0.4">
      <c r="A2" s="6"/>
      <c r="B2" s="6"/>
      <c r="C2" s="6"/>
      <c r="D2" s="7"/>
      <c r="E2" s="6"/>
      <c r="F2" s="7"/>
      <c r="G2" s="6"/>
      <c r="H2" s="6"/>
      <c r="I2" s="6"/>
      <c r="J2" s="22"/>
      <c r="K2" s="22"/>
      <c r="L2" s="22"/>
      <c r="M2" s="22"/>
      <c r="N2" s="22"/>
      <c r="O2" s="1"/>
      <c r="P2" s="1"/>
      <c r="Q2" s="1"/>
      <c r="V2" s="18"/>
    </row>
    <row r="3" spans="1:35" ht="22.5" customHeight="1" x14ac:dyDescent="0.3">
      <c r="A3" s="6"/>
      <c r="B3" s="6"/>
      <c r="C3" s="6"/>
      <c r="D3" s="118" t="s">
        <v>43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V3" s="18"/>
    </row>
    <row r="4" spans="1:35" ht="15" customHeight="1" x14ac:dyDescent="0.3">
      <c r="A4" s="6"/>
      <c r="B4" s="6"/>
      <c r="C4" s="6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V4" s="18"/>
    </row>
    <row r="5" spans="1:35" ht="15" customHeight="1" x14ac:dyDescent="0.3">
      <c r="A5" s="6"/>
      <c r="B5" s="6"/>
      <c r="C5" s="6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V5" s="18"/>
    </row>
    <row r="6" spans="1:35" ht="15" customHeight="1" x14ac:dyDescent="0.3">
      <c r="A6" s="6"/>
      <c r="B6" s="6"/>
      <c r="C6" s="6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V6" s="18"/>
    </row>
    <row r="7" spans="1:35" x14ac:dyDescent="0.3">
      <c r="A7" s="6"/>
      <c r="B7" s="6"/>
      <c r="C7" s="6"/>
      <c r="D7" s="6"/>
      <c r="E7" s="6"/>
      <c r="F7" s="6"/>
      <c r="G7" s="6"/>
      <c r="H7" s="6"/>
      <c r="I7" s="6"/>
      <c r="J7" s="22"/>
      <c r="K7" s="22"/>
      <c r="L7" s="22"/>
      <c r="M7" s="22"/>
      <c r="N7" s="22"/>
      <c r="O7" s="1"/>
      <c r="P7" s="1"/>
      <c r="Q7" s="1"/>
      <c r="V7" s="18"/>
      <c r="Y7"/>
    </row>
    <row r="8" spans="1:35" ht="23.25" customHeight="1" x14ac:dyDescent="0.4">
      <c r="A8" s="23"/>
      <c r="B8" s="29" t="s">
        <v>34</v>
      </c>
      <c r="C8" s="30"/>
      <c r="D8" s="30"/>
      <c r="E8" s="30"/>
      <c r="F8" s="30"/>
      <c r="G8" s="24"/>
      <c r="H8" s="24"/>
      <c r="I8" s="24"/>
      <c r="J8" s="24"/>
      <c r="K8" s="24"/>
      <c r="L8" s="25"/>
      <c r="M8" s="33"/>
      <c r="N8" s="33"/>
      <c r="O8" s="33"/>
      <c r="P8" s="35" t="s">
        <v>90</v>
      </c>
      <c r="Q8" s="34"/>
      <c r="V8" s="18"/>
      <c r="Y8"/>
      <c r="Z8"/>
      <c r="AA8"/>
      <c r="AB8"/>
      <c r="AC8"/>
      <c r="AD8"/>
      <c r="AE8"/>
      <c r="AF8"/>
      <c r="AG8"/>
      <c r="AH8"/>
      <c r="AI8"/>
    </row>
    <row r="9" spans="1:35" ht="22.8" x14ac:dyDescent="0.4">
      <c r="A9" s="25"/>
      <c r="B9" s="29" t="s">
        <v>38</v>
      </c>
      <c r="C9" s="30"/>
      <c r="D9" s="30"/>
      <c r="E9" s="30"/>
      <c r="F9" s="30"/>
      <c r="G9" s="24"/>
      <c r="H9" s="24"/>
      <c r="I9" s="24"/>
      <c r="J9" s="24"/>
      <c r="K9" s="24"/>
      <c r="L9" s="32"/>
      <c r="M9" s="33"/>
      <c r="N9" s="33"/>
      <c r="O9" s="33"/>
      <c r="P9" s="36" t="s">
        <v>89</v>
      </c>
      <c r="Q9" s="36" t="s">
        <v>88</v>
      </c>
      <c r="V9" s="18"/>
      <c r="Y9"/>
      <c r="Z9"/>
      <c r="AA9"/>
      <c r="AB9"/>
      <c r="AC9"/>
      <c r="AD9"/>
      <c r="AE9"/>
      <c r="AF9"/>
      <c r="AG9"/>
      <c r="AH9"/>
      <c r="AI9"/>
    </row>
    <row r="10" spans="1:35" ht="22.8" x14ac:dyDescent="0.4">
      <c r="A10" s="25"/>
      <c r="B10" s="29" t="s">
        <v>41</v>
      </c>
      <c r="C10" s="30"/>
      <c r="D10" s="30"/>
      <c r="E10" s="30"/>
      <c r="F10" s="30"/>
      <c r="G10" s="24"/>
      <c r="H10" s="24"/>
      <c r="I10" s="24"/>
      <c r="J10" s="24"/>
      <c r="K10" s="24"/>
      <c r="L10" s="24"/>
      <c r="M10" s="33"/>
      <c r="N10" s="33"/>
      <c r="O10" s="33"/>
      <c r="P10" s="37" t="s">
        <v>81</v>
      </c>
      <c r="Q10" s="37" t="s">
        <v>83</v>
      </c>
      <c r="V10" s="18"/>
      <c r="Y10"/>
      <c r="Z10"/>
      <c r="AA10"/>
      <c r="AB10"/>
      <c r="AC10"/>
      <c r="AD10"/>
      <c r="AE10"/>
      <c r="AF10"/>
      <c r="AG10"/>
      <c r="AH10"/>
      <c r="AI10"/>
    </row>
    <row r="11" spans="1:35" ht="22.8" x14ac:dyDescent="0.4">
      <c r="A11" s="25"/>
      <c r="B11" s="29" t="s">
        <v>42</v>
      </c>
      <c r="C11" s="30"/>
      <c r="D11" s="30"/>
      <c r="E11" s="30"/>
      <c r="F11" s="30"/>
      <c r="G11" s="24"/>
      <c r="H11" s="24"/>
      <c r="I11" s="24"/>
      <c r="J11" s="24"/>
      <c r="K11" s="24"/>
      <c r="L11" s="24"/>
      <c r="M11" s="24"/>
      <c r="N11" s="24"/>
      <c r="O11" s="24"/>
      <c r="P11" s="37" t="s">
        <v>82</v>
      </c>
      <c r="Q11" s="37" t="s">
        <v>84</v>
      </c>
      <c r="V11" s="18"/>
      <c r="Y11"/>
      <c r="Z11"/>
      <c r="AA11"/>
      <c r="AB11"/>
      <c r="AC11"/>
      <c r="AD11"/>
      <c r="AE11"/>
      <c r="AF11"/>
      <c r="AG11"/>
      <c r="AH11"/>
      <c r="AI11"/>
    </row>
    <row r="12" spans="1:35" ht="22.8" x14ac:dyDescent="0.4">
      <c r="A12" s="25"/>
      <c r="B12" s="29"/>
      <c r="C12" s="30"/>
      <c r="D12" s="30"/>
      <c r="E12" s="30"/>
      <c r="F12" s="30"/>
      <c r="G12" s="24"/>
      <c r="H12" s="24"/>
      <c r="I12" s="24"/>
      <c r="J12" s="24"/>
      <c r="K12" s="24"/>
      <c r="L12" s="24"/>
      <c r="M12" s="24"/>
      <c r="N12" s="24"/>
      <c r="O12" s="24"/>
      <c r="P12" s="37" t="s">
        <v>91</v>
      </c>
      <c r="Q12" s="37" t="s">
        <v>85</v>
      </c>
      <c r="V12" s="18"/>
      <c r="Y12"/>
      <c r="Z12"/>
      <c r="AA12"/>
      <c r="AB12"/>
      <c r="AC12"/>
      <c r="AD12"/>
      <c r="AE12"/>
      <c r="AF12"/>
      <c r="AG12"/>
      <c r="AH12"/>
      <c r="AI12"/>
    </row>
    <row r="13" spans="1:35" ht="22.8" x14ac:dyDescent="0.4">
      <c r="A13" s="25"/>
      <c r="B13" s="29" t="s">
        <v>72</v>
      </c>
      <c r="C13" s="30"/>
      <c r="D13" s="30"/>
      <c r="E13" s="30"/>
      <c r="F13" s="30"/>
      <c r="G13" s="24"/>
      <c r="H13" s="24"/>
      <c r="I13" s="24"/>
      <c r="J13" s="24"/>
      <c r="K13" s="24"/>
      <c r="L13" s="24"/>
      <c r="M13" s="24"/>
      <c r="N13" s="24"/>
      <c r="O13" s="24"/>
      <c r="P13" s="37" t="s">
        <v>86</v>
      </c>
      <c r="Q13" s="37" t="s">
        <v>87</v>
      </c>
      <c r="V13" s="18"/>
      <c r="Y13"/>
      <c r="Z13"/>
      <c r="AA13"/>
      <c r="AB13"/>
      <c r="AC13"/>
      <c r="AD13"/>
      <c r="AE13"/>
      <c r="AF13"/>
      <c r="AG13"/>
      <c r="AH13"/>
      <c r="AI13"/>
    </row>
    <row r="14" spans="1:35" ht="22.8" x14ac:dyDescent="0.4">
      <c r="A14" s="25"/>
      <c r="B14" s="30" t="s">
        <v>100</v>
      </c>
      <c r="C14" s="30"/>
      <c r="D14" s="30"/>
      <c r="E14" s="30"/>
      <c r="F14" s="3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V14" s="18"/>
      <c r="Y14"/>
      <c r="Z14"/>
      <c r="AA14"/>
      <c r="AB14"/>
      <c r="AC14"/>
      <c r="AD14"/>
      <c r="AE14"/>
      <c r="AF14"/>
      <c r="AG14"/>
      <c r="AH14"/>
      <c r="AI14"/>
    </row>
    <row r="15" spans="1:35" ht="22.8" x14ac:dyDescent="0.4">
      <c r="A15" s="25"/>
      <c r="B15" s="30" t="s">
        <v>77</v>
      </c>
      <c r="C15" s="30"/>
      <c r="D15" s="30"/>
      <c r="E15" s="30"/>
      <c r="F15" s="3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V15" s="18"/>
      <c r="Y15"/>
      <c r="Z15"/>
      <c r="AA15"/>
      <c r="AB15"/>
      <c r="AC15"/>
      <c r="AD15"/>
      <c r="AE15"/>
      <c r="AF15"/>
      <c r="AG15"/>
      <c r="AH15"/>
      <c r="AI15"/>
    </row>
    <row r="16" spans="1:35" ht="22.8" x14ac:dyDescent="0.4">
      <c r="A16" s="25"/>
      <c r="B16" s="25"/>
      <c r="C16" s="30"/>
      <c r="D16" s="30"/>
      <c r="E16" s="30"/>
      <c r="F16" s="30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V16" s="18"/>
    </row>
    <row r="17" spans="1:22" ht="22.8" x14ac:dyDescent="0.4">
      <c r="A17" s="25"/>
      <c r="B17" s="29" t="s">
        <v>73</v>
      </c>
      <c r="C17" s="30"/>
      <c r="D17" s="30"/>
      <c r="E17" s="30"/>
      <c r="F17" s="3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V17" s="18"/>
    </row>
    <row r="18" spans="1:22" ht="22.8" x14ac:dyDescent="0.4">
      <c r="A18" s="25"/>
      <c r="B18" s="30" t="s">
        <v>92</v>
      </c>
      <c r="C18" s="30"/>
      <c r="D18" s="30"/>
      <c r="E18" s="30"/>
      <c r="F18" s="30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V18" s="18"/>
    </row>
    <row r="19" spans="1:22" ht="22.8" x14ac:dyDescent="0.4">
      <c r="A19" s="25"/>
      <c r="B19" s="30" t="s">
        <v>35</v>
      </c>
      <c r="C19" s="30"/>
      <c r="D19" s="30"/>
      <c r="E19" s="30"/>
      <c r="F19" s="30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V19" s="18"/>
    </row>
    <row r="20" spans="1:22" ht="22.8" x14ac:dyDescent="0.4">
      <c r="A20" s="25"/>
      <c r="B20" s="30"/>
      <c r="C20" s="30"/>
      <c r="D20" s="30"/>
      <c r="E20" s="30"/>
      <c r="F20" s="30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  <c r="V20" s="18"/>
    </row>
    <row r="21" spans="1:22" ht="22.8" x14ac:dyDescent="0.4">
      <c r="A21" s="25"/>
      <c r="B21" s="29" t="s">
        <v>74</v>
      </c>
      <c r="C21" s="30"/>
      <c r="D21" s="30"/>
      <c r="E21" s="30"/>
      <c r="F21" s="3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  <c r="V21" s="18"/>
    </row>
    <row r="22" spans="1:22" ht="22.8" x14ac:dyDescent="0.4">
      <c r="A22" s="25"/>
      <c r="B22" s="30" t="s">
        <v>71</v>
      </c>
      <c r="C22" s="30"/>
      <c r="D22" s="30"/>
      <c r="E22" s="30"/>
      <c r="F22" s="30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V22" s="18"/>
    </row>
    <row r="23" spans="1:22" ht="22.8" x14ac:dyDescent="0.4">
      <c r="A23" s="25"/>
      <c r="B23" s="30" t="s">
        <v>93</v>
      </c>
      <c r="C23" s="30"/>
      <c r="D23" s="30"/>
      <c r="E23" s="30"/>
      <c r="F23" s="30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5"/>
      <c r="V23" s="18"/>
    </row>
    <row r="24" spans="1:22" ht="22.8" x14ac:dyDescent="0.4">
      <c r="A24" s="25"/>
      <c r="B24" s="30"/>
      <c r="C24" s="30"/>
      <c r="D24" s="30"/>
      <c r="E24" s="30"/>
      <c r="F24" s="30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  <c r="V24" s="18"/>
    </row>
    <row r="25" spans="1:22" ht="22.8" x14ac:dyDescent="0.4">
      <c r="A25" s="25"/>
      <c r="B25" s="29" t="s">
        <v>39</v>
      </c>
      <c r="C25" s="30"/>
      <c r="D25" s="30"/>
      <c r="E25" s="30"/>
      <c r="F25" s="30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/>
      <c r="V25" s="18"/>
    </row>
    <row r="26" spans="1:22" ht="22.8" x14ac:dyDescent="0.4">
      <c r="A26" s="25"/>
      <c r="B26" s="30" t="s">
        <v>76</v>
      </c>
      <c r="C26" s="30"/>
      <c r="D26" s="30"/>
      <c r="E26" s="30"/>
      <c r="F26" s="30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V26" s="18"/>
    </row>
    <row r="27" spans="1:22" ht="22.8" x14ac:dyDescent="0.4">
      <c r="A27" s="25"/>
      <c r="B27" s="30"/>
      <c r="C27" s="30"/>
      <c r="D27" s="30"/>
      <c r="E27" s="30"/>
      <c r="F27" s="30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  <c r="V27" s="18"/>
    </row>
    <row r="28" spans="1:22" ht="22.8" x14ac:dyDescent="0.4">
      <c r="A28" s="25"/>
      <c r="B28" s="29" t="s">
        <v>60</v>
      </c>
      <c r="C28" s="30"/>
      <c r="D28" s="30"/>
      <c r="E28" s="30"/>
      <c r="F28" s="30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  <c r="V28" s="18"/>
    </row>
    <row r="29" spans="1:22" ht="22.8" x14ac:dyDescent="0.4">
      <c r="A29" s="25"/>
      <c r="B29" s="30" t="s">
        <v>70</v>
      </c>
      <c r="C29" s="30"/>
      <c r="D29" s="30"/>
      <c r="E29" s="30"/>
      <c r="F29" s="30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/>
      <c r="V29" s="18"/>
    </row>
    <row r="30" spans="1:22" ht="22.8" x14ac:dyDescent="0.4">
      <c r="A30" s="25"/>
      <c r="B30" s="30" t="s">
        <v>95</v>
      </c>
      <c r="C30" s="30"/>
      <c r="D30" s="30"/>
      <c r="E30" s="30"/>
      <c r="F30" s="30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5"/>
      <c r="V30" s="18"/>
    </row>
    <row r="31" spans="1:22" ht="22.8" x14ac:dyDescent="0.4">
      <c r="A31" s="25"/>
      <c r="B31" s="30"/>
      <c r="C31" s="30"/>
      <c r="D31" s="30"/>
      <c r="E31" s="30"/>
      <c r="F31" s="30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  <c r="V31" s="18"/>
    </row>
    <row r="32" spans="1:22" ht="22.8" x14ac:dyDescent="0.4">
      <c r="A32" s="25"/>
      <c r="B32" s="29" t="s">
        <v>40</v>
      </c>
      <c r="C32" s="30"/>
      <c r="D32" s="30"/>
      <c r="E32" s="30"/>
      <c r="F32" s="30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  <c r="V32" s="18"/>
    </row>
    <row r="33" spans="1:25" ht="22.8" x14ac:dyDescent="0.4">
      <c r="A33" s="25"/>
      <c r="B33" s="30" t="s">
        <v>78</v>
      </c>
      <c r="C33" s="30"/>
      <c r="D33" s="30"/>
      <c r="E33" s="30"/>
      <c r="F33" s="30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V33" s="18"/>
    </row>
    <row r="34" spans="1:25" ht="22.8" x14ac:dyDescent="0.4">
      <c r="A34" s="25"/>
      <c r="B34" s="30" t="s">
        <v>36</v>
      </c>
      <c r="C34" s="30"/>
      <c r="D34" s="30"/>
      <c r="E34" s="30"/>
      <c r="F34" s="30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5"/>
      <c r="V34" s="18"/>
    </row>
    <row r="35" spans="1:25" ht="22.8" x14ac:dyDescent="0.4">
      <c r="A35" s="25"/>
      <c r="B35" s="30" t="s">
        <v>107</v>
      </c>
      <c r="C35" s="30"/>
      <c r="D35" s="30"/>
      <c r="E35" s="30"/>
      <c r="F35" s="30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V35" s="18"/>
    </row>
    <row r="36" spans="1:25" ht="22.8" x14ac:dyDescent="0.4">
      <c r="A36" s="25"/>
      <c r="B36" s="30"/>
      <c r="C36" s="30"/>
      <c r="D36" s="30"/>
      <c r="E36" s="30"/>
      <c r="F36" s="30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V36" s="18"/>
    </row>
    <row r="37" spans="1:25" ht="22.8" x14ac:dyDescent="0.4">
      <c r="A37" s="25"/>
      <c r="B37" s="29" t="s">
        <v>61</v>
      </c>
      <c r="C37" s="30"/>
      <c r="D37" s="30"/>
      <c r="E37" s="30"/>
      <c r="F37" s="30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5"/>
      <c r="V37" s="18"/>
    </row>
    <row r="38" spans="1:25" ht="23.4" x14ac:dyDescent="0.45">
      <c r="A38" s="25"/>
      <c r="B38" s="30" t="s">
        <v>96</v>
      </c>
      <c r="C38" s="30"/>
      <c r="D38" s="31"/>
      <c r="E38" s="31"/>
      <c r="F38" s="31"/>
      <c r="G38" s="26"/>
      <c r="H38" s="26"/>
      <c r="I38" s="26"/>
      <c r="J38" s="26"/>
      <c r="K38" s="25"/>
      <c r="L38" s="25"/>
      <c r="M38" s="25"/>
      <c r="N38" s="25"/>
      <c r="O38" s="25"/>
      <c r="P38" s="25"/>
      <c r="Q38" s="25"/>
      <c r="V38" s="18"/>
    </row>
    <row r="39" spans="1:25" ht="23.4" x14ac:dyDescent="0.45">
      <c r="A39" s="25"/>
      <c r="B39" s="30" t="s">
        <v>37</v>
      </c>
      <c r="C39" s="30"/>
      <c r="D39" s="31"/>
      <c r="E39" s="31"/>
      <c r="F39" s="31"/>
      <c r="G39" s="26"/>
      <c r="H39" s="27"/>
      <c r="I39" s="27"/>
      <c r="J39" s="26"/>
      <c r="K39" s="25"/>
      <c r="L39" s="25"/>
      <c r="M39" s="25"/>
      <c r="N39" s="25"/>
      <c r="O39" s="25"/>
      <c r="P39" s="25"/>
      <c r="Q39" s="25"/>
      <c r="V39" s="18"/>
      <c r="Y39"/>
    </row>
    <row r="40" spans="1:25" ht="23.4" x14ac:dyDescent="0.45">
      <c r="A40" s="26"/>
      <c r="B40" s="30" t="s">
        <v>97</v>
      </c>
      <c r="C40" s="30"/>
      <c r="D40" s="31"/>
      <c r="E40" s="31"/>
      <c r="F40" s="31"/>
      <c r="G40" s="26"/>
      <c r="H40" s="27"/>
      <c r="I40" s="27"/>
      <c r="J40" s="26"/>
      <c r="K40" s="25"/>
      <c r="L40" s="25"/>
      <c r="M40" s="25"/>
      <c r="N40" s="25"/>
      <c r="O40" s="25"/>
      <c r="P40" s="25"/>
      <c r="Q40" s="25"/>
      <c r="V40" s="18"/>
      <c r="Y40"/>
    </row>
    <row r="41" spans="1:25" ht="15" customHeight="1" x14ac:dyDescent="0.3">
      <c r="A41" s="26"/>
      <c r="B41" s="28"/>
      <c r="C41" s="26"/>
      <c r="D41" s="26"/>
      <c r="E41" s="26"/>
      <c r="F41" s="26"/>
      <c r="G41" s="26"/>
      <c r="H41" s="27"/>
      <c r="I41" s="27"/>
      <c r="J41" s="26"/>
      <c r="K41" s="25"/>
      <c r="L41" s="25"/>
      <c r="M41" s="25"/>
      <c r="N41" s="25"/>
      <c r="O41" s="25"/>
      <c r="P41" s="25"/>
      <c r="Q41" s="25"/>
      <c r="V41" s="18"/>
      <c r="Y41"/>
    </row>
    <row r="42" spans="1:25" ht="15" customHeight="1" x14ac:dyDescent="0.3">
      <c r="A42" s="3"/>
      <c r="B42" s="21"/>
      <c r="C42" s="5"/>
      <c r="D42" s="3"/>
      <c r="E42" s="3"/>
      <c r="F42" s="3"/>
      <c r="G42" s="3"/>
      <c r="H42" s="4"/>
      <c r="I42" s="4"/>
      <c r="J42" s="3"/>
      <c r="Y42"/>
    </row>
    <row r="43" spans="1:25" ht="15.6" x14ac:dyDescent="0.3">
      <c r="A43" s="3"/>
      <c r="B43" s="3"/>
      <c r="C43" s="3"/>
      <c r="D43" s="3"/>
      <c r="E43" s="3"/>
      <c r="F43" s="3"/>
      <c r="G43" s="3"/>
      <c r="H43" s="4"/>
      <c r="I43" s="4"/>
      <c r="J43" s="3"/>
    </row>
    <row r="44" spans="1:25" ht="15.6" x14ac:dyDescent="0.3">
      <c r="A44" s="3"/>
      <c r="B44" s="21"/>
      <c r="C44" s="3"/>
      <c r="D44" s="3"/>
      <c r="E44" s="3"/>
      <c r="F44" s="3"/>
      <c r="G44" s="3"/>
      <c r="H44" s="4"/>
      <c r="I44" s="4"/>
      <c r="J44" s="3"/>
    </row>
    <row r="45" spans="1:25" ht="15.6" x14ac:dyDescent="0.3">
      <c r="A45" s="3"/>
      <c r="B45" s="3"/>
      <c r="C45" s="3"/>
      <c r="D45" s="3"/>
      <c r="E45" s="3"/>
      <c r="F45" s="3"/>
      <c r="G45" s="3"/>
      <c r="H45" s="4"/>
      <c r="I45" s="4"/>
      <c r="J45" s="3"/>
    </row>
    <row r="46" spans="1:2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2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sheetProtection algorithmName="SHA-512" hashValue="Z0fL8GPpGbZG+hGZT/nQfOZTV6xQHr8Rg9dH5mwpc73ZMoAT4KAeASekHIbigCoiosQf59I17zYkS3APTY1f1A==" saltValue="EkcqAF0h/urR+3ImNFgfnQ==" spinCount="100000" sheet="1" objects="1" scenarios="1"/>
  <mergeCells count="1">
    <mergeCell ref="D3:Q6"/>
  </mergeCells>
  <pageMargins left="0.7" right="0.7" top="0.75" bottom="0.75" header="0.3" footer="0.3"/>
  <pageSetup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3BF5-6413-4FC8-9CDD-B2B8A2E166FA}">
  <sheetPr>
    <pageSetUpPr fitToPage="1"/>
  </sheetPr>
  <dimension ref="A1:U90"/>
  <sheetViews>
    <sheetView zoomScale="85" zoomScaleNormal="85" zoomScaleSheetLayoutView="90" workbookViewId="0">
      <selection activeCell="F55" sqref="F55"/>
    </sheetView>
  </sheetViews>
  <sheetFormatPr defaultColWidth="9" defaultRowHeight="14.4" x14ac:dyDescent="0.3"/>
  <cols>
    <col min="1" max="1" width="5.44140625" style="45" customWidth="1"/>
    <col min="2" max="2" width="23.44140625" style="45" customWidth="1"/>
    <col min="3" max="3" width="21.6640625" style="45" bestFit="1" customWidth="1"/>
    <col min="4" max="4" width="20.6640625" style="45" customWidth="1"/>
    <col min="5" max="5" width="15" style="45" customWidth="1"/>
    <col min="6" max="6" width="13.88671875" style="45" bestFit="1" customWidth="1"/>
    <col min="7" max="7" width="6.5546875" style="45" customWidth="1"/>
    <col min="8" max="8" width="24.109375" style="45" bestFit="1" customWidth="1"/>
    <col min="9" max="10" width="21.6640625" style="45" bestFit="1" customWidth="1"/>
    <col min="11" max="11" width="14.5546875" style="45" customWidth="1"/>
    <col min="12" max="12" width="16.6640625" style="45" customWidth="1"/>
    <col min="13" max="13" width="21.33203125" style="45" customWidth="1"/>
    <col min="14" max="14" width="19.33203125" style="45" customWidth="1"/>
    <col min="15" max="15" width="4" style="45" customWidth="1"/>
    <col min="16" max="16384" width="9" style="45"/>
  </cols>
  <sheetData>
    <row r="1" spans="1:17" x14ac:dyDescent="0.3">
      <c r="A1" s="6">
        <v>1</v>
      </c>
      <c r="B1" s="6"/>
      <c r="C1" s="106"/>
      <c r="D1" s="106"/>
      <c r="E1" s="106"/>
      <c r="F1" s="106"/>
      <c r="G1" s="106"/>
      <c r="H1" s="106"/>
      <c r="I1" s="106"/>
      <c r="J1" s="6"/>
      <c r="K1" s="6"/>
      <c r="L1" s="6"/>
      <c r="M1" s="6"/>
      <c r="N1" s="65"/>
      <c r="O1" s="65"/>
    </row>
    <row r="2" spans="1:17" ht="21" x14ac:dyDescent="0.4">
      <c r="A2" s="6"/>
      <c r="B2" s="6"/>
      <c r="C2" s="106"/>
      <c r="D2" s="107"/>
      <c r="E2" s="107"/>
      <c r="F2" s="107"/>
      <c r="G2" s="107"/>
      <c r="H2" s="107"/>
      <c r="I2" s="106"/>
      <c r="J2" s="6"/>
      <c r="K2" s="6"/>
      <c r="L2" s="6"/>
      <c r="M2" s="6"/>
      <c r="N2" s="65"/>
      <c r="O2" s="65"/>
    </row>
    <row r="3" spans="1:17" ht="21" customHeight="1" x14ac:dyDescent="0.3">
      <c r="A3" s="6"/>
      <c r="B3" s="6"/>
      <c r="C3" s="106"/>
      <c r="D3" s="119" t="s">
        <v>43</v>
      </c>
      <c r="E3" s="119"/>
      <c r="F3" s="119"/>
      <c r="G3" s="119"/>
      <c r="H3" s="119"/>
      <c r="I3" s="119"/>
      <c r="J3" s="119"/>
      <c r="K3" s="119"/>
      <c r="L3" s="119"/>
      <c r="M3" s="119"/>
      <c r="N3" s="65"/>
      <c r="O3" s="65"/>
    </row>
    <row r="4" spans="1:17" x14ac:dyDescent="0.3">
      <c r="A4" s="6"/>
      <c r="B4" s="6"/>
      <c r="C4" s="6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65"/>
      <c r="O4" s="65"/>
    </row>
    <row r="5" spans="1:17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5"/>
      <c r="O5" s="65"/>
    </row>
    <row r="6" spans="1:17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5"/>
      <c r="O6" s="65"/>
    </row>
    <row r="7" spans="1:17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5"/>
      <c r="O7" s="65"/>
    </row>
    <row r="8" spans="1:17" x14ac:dyDescent="0.3">
      <c r="B8" s="45" t="s">
        <v>62</v>
      </c>
      <c r="N8" s="65"/>
      <c r="O8" s="65"/>
    </row>
    <row r="9" spans="1:17" ht="15.6" x14ac:dyDescent="0.3">
      <c r="B9" s="45" t="s">
        <v>0</v>
      </c>
      <c r="D9" s="108"/>
      <c r="E9" s="108"/>
      <c r="F9" s="108"/>
      <c r="G9" s="108"/>
      <c r="H9" s="108"/>
      <c r="I9" s="108"/>
      <c r="J9" s="108"/>
      <c r="K9" s="108"/>
      <c r="L9" s="108"/>
      <c r="N9" s="65"/>
      <c r="O9" s="65"/>
    </row>
    <row r="10" spans="1:17" ht="16.2" thickBot="1" x14ac:dyDescent="0.35">
      <c r="B10" s="45" t="s">
        <v>15</v>
      </c>
      <c r="D10" s="108"/>
      <c r="E10" s="108"/>
      <c r="F10" s="108"/>
      <c r="G10" s="108"/>
      <c r="H10" s="108"/>
      <c r="I10" s="108"/>
      <c r="J10" s="108"/>
      <c r="K10" s="108"/>
      <c r="L10" s="108"/>
      <c r="N10" s="65"/>
      <c r="O10" s="65"/>
    </row>
    <row r="11" spans="1:17" x14ac:dyDescent="0.3">
      <c r="A11" s="46"/>
      <c r="B11" s="82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9"/>
      <c r="N11" s="65"/>
      <c r="O11" s="49"/>
      <c r="P11" s="46"/>
      <c r="Q11" s="46"/>
    </row>
    <row r="12" spans="1:17" x14ac:dyDescent="0.3">
      <c r="A12" s="46"/>
      <c r="B12" s="67" t="s">
        <v>2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0"/>
      <c r="N12" s="65"/>
      <c r="O12" s="49"/>
      <c r="P12" s="46"/>
      <c r="Q12" s="46"/>
    </row>
    <row r="13" spans="1:17" x14ac:dyDescent="0.3">
      <c r="A13" s="46"/>
      <c r="B13" s="64" t="s">
        <v>101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0"/>
      <c r="N13" s="65"/>
      <c r="O13" s="49"/>
      <c r="P13" s="46"/>
      <c r="Q13" s="46"/>
    </row>
    <row r="14" spans="1:17" ht="15" thickBot="1" x14ac:dyDescent="0.35">
      <c r="A14" s="46"/>
      <c r="B14" s="67" t="s">
        <v>3</v>
      </c>
      <c r="C14" s="46"/>
      <c r="D14" s="46"/>
      <c r="E14" s="46"/>
      <c r="F14" s="46"/>
      <c r="G14" s="46"/>
      <c r="H14" s="81" t="s">
        <v>5</v>
      </c>
      <c r="I14" s="109"/>
      <c r="J14" s="109"/>
      <c r="K14" s="46"/>
      <c r="L14" s="110"/>
      <c r="M14" s="40"/>
      <c r="N14" s="65"/>
      <c r="O14" s="49"/>
      <c r="P14" s="46"/>
      <c r="Q14" s="46"/>
    </row>
    <row r="15" spans="1:17" x14ac:dyDescent="0.3">
      <c r="A15" s="46"/>
      <c r="B15" s="122" t="s">
        <v>32</v>
      </c>
      <c r="C15" s="123"/>
      <c r="D15" s="121"/>
      <c r="E15" s="46"/>
      <c r="F15" s="46"/>
      <c r="G15" s="46"/>
      <c r="H15" s="82"/>
      <c r="I15" s="111" t="s">
        <v>32</v>
      </c>
      <c r="J15" s="112"/>
      <c r="K15" s="46"/>
      <c r="L15" s="46"/>
      <c r="M15" s="40"/>
      <c r="O15" s="46"/>
      <c r="P15" s="46"/>
      <c r="Q15" s="46"/>
    </row>
    <row r="16" spans="1:17" ht="15.6" x14ac:dyDescent="0.3">
      <c r="A16" s="46"/>
      <c r="B16" s="113" t="s">
        <v>44</v>
      </c>
      <c r="C16" s="91" t="s">
        <v>8</v>
      </c>
      <c r="D16" s="76" t="s">
        <v>9</v>
      </c>
      <c r="E16" s="46"/>
      <c r="F16" s="46"/>
      <c r="G16" s="46"/>
      <c r="H16" s="114" t="str">
        <f>B16</f>
        <v>pmole of ATP per well</v>
      </c>
      <c r="I16" s="91" t="s">
        <v>7</v>
      </c>
      <c r="J16" s="76" t="s">
        <v>50</v>
      </c>
      <c r="K16" s="46"/>
      <c r="L16" s="46"/>
      <c r="M16" s="40"/>
      <c r="O16" s="46"/>
      <c r="P16" s="46"/>
      <c r="Q16" s="46"/>
    </row>
    <row r="17" spans="1:19" ht="15.6" x14ac:dyDescent="0.3">
      <c r="A17" s="46"/>
      <c r="B17" s="103">
        <v>0</v>
      </c>
      <c r="C17" s="11">
        <v>2214</v>
      </c>
      <c r="D17" s="12">
        <v>2589</v>
      </c>
      <c r="E17" s="46"/>
      <c r="F17" s="46" t="s">
        <v>30</v>
      </c>
      <c r="G17" s="46"/>
      <c r="H17" s="103">
        <f>B17</f>
        <v>0</v>
      </c>
      <c r="I17" s="91">
        <f t="shared" ref="I17:I22" si="0">AVERAGE(C17:D17)</f>
        <v>2401.5</v>
      </c>
      <c r="J17" s="76">
        <f t="shared" ref="J17:J22" si="1">I17-$I$17</f>
        <v>0</v>
      </c>
      <c r="K17" s="46"/>
      <c r="L17" s="46"/>
      <c r="M17" s="40"/>
      <c r="O17" s="46"/>
      <c r="P17" s="46"/>
      <c r="Q17" s="46"/>
    </row>
    <row r="18" spans="1:19" ht="15.6" x14ac:dyDescent="0.3">
      <c r="A18" s="46"/>
      <c r="B18" s="103">
        <f>B17+200</f>
        <v>200</v>
      </c>
      <c r="C18" s="11">
        <v>9479</v>
      </c>
      <c r="D18" s="12">
        <v>9254</v>
      </c>
      <c r="E18" s="46"/>
      <c r="F18" s="46"/>
      <c r="G18" s="46"/>
      <c r="H18" s="103">
        <f t="shared" ref="H18:H22" si="2">B18</f>
        <v>200</v>
      </c>
      <c r="I18" s="91">
        <f t="shared" si="0"/>
        <v>9366.5</v>
      </c>
      <c r="J18" s="76">
        <f t="shared" si="1"/>
        <v>6965</v>
      </c>
      <c r="K18" s="46"/>
      <c r="L18" s="46"/>
      <c r="M18" s="40"/>
      <c r="O18" s="46"/>
      <c r="P18" s="46"/>
      <c r="Q18" s="46"/>
    </row>
    <row r="19" spans="1:19" ht="15.6" x14ac:dyDescent="0.3">
      <c r="A19" s="46"/>
      <c r="B19" s="103">
        <f t="shared" ref="B19:B22" si="3">B18+200</f>
        <v>400</v>
      </c>
      <c r="C19" s="11">
        <v>20819</v>
      </c>
      <c r="D19" s="12">
        <v>20788</v>
      </c>
      <c r="E19" s="46"/>
      <c r="F19" s="46"/>
      <c r="G19" s="46"/>
      <c r="H19" s="103">
        <f t="shared" si="2"/>
        <v>400</v>
      </c>
      <c r="I19" s="91">
        <f t="shared" si="0"/>
        <v>20803.5</v>
      </c>
      <c r="J19" s="76">
        <f t="shared" si="1"/>
        <v>18402</v>
      </c>
      <c r="K19" s="46"/>
      <c r="L19" s="46"/>
      <c r="M19" s="40"/>
      <c r="O19" s="46"/>
      <c r="P19" s="46"/>
      <c r="Q19" s="46"/>
    </row>
    <row r="20" spans="1:19" ht="15.6" x14ac:dyDescent="0.3">
      <c r="B20" s="103">
        <f t="shared" si="3"/>
        <v>600</v>
      </c>
      <c r="C20" s="11">
        <v>25772</v>
      </c>
      <c r="D20" s="12">
        <v>25968</v>
      </c>
      <c r="E20" s="46"/>
      <c r="F20" s="46"/>
      <c r="G20" s="46"/>
      <c r="H20" s="103">
        <f t="shared" si="2"/>
        <v>600</v>
      </c>
      <c r="I20" s="91">
        <f t="shared" si="0"/>
        <v>25870</v>
      </c>
      <c r="J20" s="76">
        <f t="shared" si="1"/>
        <v>23468.5</v>
      </c>
      <c r="K20" s="46"/>
      <c r="L20" s="46"/>
      <c r="M20" s="40"/>
      <c r="O20" s="46"/>
      <c r="P20" s="46"/>
      <c r="Q20" s="46"/>
    </row>
    <row r="21" spans="1:19" ht="15.6" x14ac:dyDescent="0.3">
      <c r="B21" s="103">
        <f t="shared" si="3"/>
        <v>800</v>
      </c>
      <c r="C21" s="11">
        <v>40289</v>
      </c>
      <c r="D21" s="12">
        <v>40586</v>
      </c>
      <c r="E21" s="46"/>
      <c r="F21" s="46"/>
      <c r="G21" s="46"/>
      <c r="H21" s="103">
        <f t="shared" si="2"/>
        <v>800</v>
      </c>
      <c r="I21" s="91">
        <f t="shared" si="0"/>
        <v>40437.5</v>
      </c>
      <c r="J21" s="76">
        <f t="shared" si="1"/>
        <v>38036</v>
      </c>
      <c r="K21" s="46"/>
      <c r="L21" s="46"/>
      <c r="M21" s="40"/>
      <c r="O21" s="46"/>
      <c r="P21" s="46"/>
      <c r="Q21" s="46"/>
    </row>
    <row r="22" spans="1:19" ht="16.2" thickBot="1" x14ac:dyDescent="0.35">
      <c r="B22" s="105">
        <f t="shared" si="3"/>
        <v>1000</v>
      </c>
      <c r="C22" s="13">
        <v>49140</v>
      </c>
      <c r="D22" s="14">
        <v>49895</v>
      </c>
      <c r="E22" s="46"/>
      <c r="F22" s="46"/>
      <c r="G22" s="46"/>
      <c r="H22" s="103">
        <f t="shared" si="2"/>
        <v>1000</v>
      </c>
      <c r="I22" s="104">
        <f t="shared" si="0"/>
        <v>49517.5</v>
      </c>
      <c r="J22" s="78">
        <f t="shared" si="1"/>
        <v>47116</v>
      </c>
      <c r="K22" s="46"/>
      <c r="L22" s="46"/>
      <c r="M22" s="40"/>
      <c r="O22" s="46"/>
      <c r="P22" s="46"/>
      <c r="Q22" s="46"/>
    </row>
    <row r="23" spans="1:19" x14ac:dyDescent="0.3">
      <c r="A23" s="46"/>
      <c r="B23" s="64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0"/>
      <c r="O23" s="46"/>
    </row>
    <row r="24" spans="1:19" x14ac:dyDescent="0.3">
      <c r="A24" s="46"/>
      <c r="B24" s="6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0"/>
      <c r="O24" s="46"/>
    </row>
    <row r="25" spans="1:19" ht="15" thickBot="1" x14ac:dyDescent="0.35"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96"/>
      <c r="O25" s="46"/>
    </row>
    <row r="26" spans="1:19" ht="15" thickBot="1" x14ac:dyDescent="0.35">
      <c r="E26" s="46"/>
      <c r="F26" s="46"/>
      <c r="G26" s="46"/>
      <c r="H26" s="46"/>
      <c r="I26" s="46"/>
      <c r="J26" s="46"/>
      <c r="O26" s="46"/>
    </row>
    <row r="27" spans="1:19" x14ac:dyDescent="0.3">
      <c r="B27" s="97" t="s">
        <v>26</v>
      </c>
      <c r="C27" s="98"/>
      <c r="D27" s="98"/>
      <c r="E27" s="98"/>
      <c r="F27" s="99"/>
      <c r="G27" s="46"/>
      <c r="H27" s="97" t="s">
        <v>25</v>
      </c>
      <c r="I27" s="98"/>
      <c r="J27" s="98"/>
      <c r="K27" s="98"/>
      <c r="L27" s="98"/>
      <c r="M27" s="99"/>
      <c r="O27" s="46"/>
    </row>
    <row r="28" spans="1:19" x14ac:dyDescent="0.3">
      <c r="B28" s="64"/>
      <c r="C28" s="46"/>
      <c r="D28" s="46"/>
      <c r="E28" s="46"/>
      <c r="F28" s="40"/>
      <c r="H28" s="64"/>
      <c r="I28" s="46"/>
      <c r="J28" s="46"/>
      <c r="K28" s="46"/>
      <c r="L28" s="46"/>
      <c r="M28" s="40"/>
      <c r="O28" s="46"/>
    </row>
    <row r="29" spans="1:19" ht="15.6" x14ac:dyDescent="0.3">
      <c r="B29" s="100" t="s">
        <v>1</v>
      </c>
      <c r="C29" s="101"/>
      <c r="D29" s="46"/>
      <c r="E29" s="46"/>
      <c r="F29" s="40"/>
      <c r="G29" s="46"/>
      <c r="H29" s="100" t="s">
        <v>24</v>
      </c>
      <c r="I29" s="101"/>
      <c r="J29" s="46"/>
      <c r="K29" s="46"/>
      <c r="L29" s="46"/>
      <c r="M29" s="40"/>
      <c r="O29" s="46"/>
    </row>
    <row r="30" spans="1:19" ht="15.6" x14ac:dyDescent="0.3">
      <c r="B30" s="64" t="s">
        <v>106</v>
      </c>
      <c r="C30" s="101"/>
      <c r="D30" s="46"/>
      <c r="E30" s="46"/>
      <c r="F30" s="40"/>
      <c r="G30" s="46"/>
      <c r="H30" s="64" t="s">
        <v>106</v>
      </c>
      <c r="I30" s="101"/>
      <c r="J30" s="46"/>
      <c r="K30" s="46"/>
      <c r="L30" s="46"/>
      <c r="M30" s="40"/>
      <c r="O30" s="46"/>
      <c r="P30" s="102"/>
      <c r="Q30" s="102"/>
      <c r="R30" s="46"/>
      <c r="S30" s="46"/>
    </row>
    <row r="31" spans="1:19" ht="15" thickBot="1" x14ac:dyDescent="0.35">
      <c r="B31" s="67" t="s">
        <v>6</v>
      </c>
      <c r="C31" s="86"/>
      <c r="D31" s="46"/>
      <c r="E31" s="87"/>
      <c r="F31" s="95"/>
      <c r="G31" s="87"/>
      <c r="H31" s="67" t="s">
        <v>4</v>
      </c>
      <c r="I31" s="86"/>
      <c r="J31" s="46"/>
      <c r="K31" s="87"/>
      <c r="L31" s="46"/>
      <c r="M31" s="40"/>
      <c r="R31" s="46"/>
      <c r="S31" s="46"/>
    </row>
    <row r="32" spans="1:19" x14ac:dyDescent="0.3">
      <c r="B32" s="82"/>
      <c r="C32" s="88" t="s">
        <v>31</v>
      </c>
      <c r="D32" s="89"/>
      <c r="E32" s="90"/>
      <c r="F32" s="94"/>
      <c r="G32" s="86"/>
      <c r="H32" s="82"/>
      <c r="I32" s="88" t="s">
        <v>32</v>
      </c>
      <c r="J32" s="89"/>
      <c r="K32" s="90"/>
      <c r="L32" s="46"/>
      <c r="M32" s="40"/>
      <c r="R32" s="46"/>
      <c r="S32" s="46"/>
    </row>
    <row r="33" spans="2:19" x14ac:dyDescent="0.3">
      <c r="B33" s="64"/>
      <c r="C33" s="91" t="s">
        <v>8</v>
      </c>
      <c r="D33" s="91" t="s">
        <v>9</v>
      </c>
      <c r="E33" s="76" t="s">
        <v>7</v>
      </c>
      <c r="F33" s="94"/>
      <c r="G33" s="86"/>
      <c r="H33" s="64"/>
      <c r="I33" s="91" t="s">
        <v>8</v>
      </c>
      <c r="J33" s="91" t="s">
        <v>9</v>
      </c>
      <c r="K33" s="76" t="s">
        <v>7</v>
      </c>
      <c r="L33" s="46"/>
      <c r="M33" s="40"/>
      <c r="O33" s="46"/>
      <c r="R33" s="46"/>
      <c r="S33" s="46"/>
    </row>
    <row r="34" spans="2:19" ht="15.6" x14ac:dyDescent="0.3">
      <c r="B34" s="75" t="s">
        <v>51</v>
      </c>
      <c r="C34" s="8">
        <v>14837</v>
      </c>
      <c r="D34" s="8">
        <v>14256</v>
      </c>
      <c r="E34" s="84">
        <f>AVERAGE(C34:D34)</f>
        <v>14546.5</v>
      </c>
      <c r="F34" s="92"/>
      <c r="G34" s="93"/>
      <c r="H34" s="75" t="s">
        <v>51</v>
      </c>
      <c r="I34" s="8">
        <v>14552</v>
      </c>
      <c r="J34" s="8">
        <v>14567</v>
      </c>
      <c r="K34" s="84">
        <f>AVERAGE(I34:J34)</f>
        <v>14559.5</v>
      </c>
      <c r="L34" s="46"/>
      <c r="M34" s="40"/>
      <c r="O34" s="46"/>
      <c r="R34" s="46"/>
      <c r="S34" s="46"/>
    </row>
    <row r="35" spans="2:19" ht="16.2" thickBot="1" x14ac:dyDescent="0.35">
      <c r="B35" s="77" t="s">
        <v>52</v>
      </c>
      <c r="C35" s="9">
        <v>14123</v>
      </c>
      <c r="D35" s="9">
        <v>14124</v>
      </c>
      <c r="E35" s="85">
        <f>AVERAGE(C35:D35)</f>
        <v>14123.5</v>
      </c>
      <c r="F35" s="92"/>
      <c r="G35" s="93"/>
      <c r="H35" s="77" t="s">
        <v>52</v>
      </c>
      <c r="I35" s="9">
        <v>14331</v>
      </c>
      <c r="J35" s="9">
        <v>14537</v>
      </c>
      <c r="K35" s="85">
        <f>AVERAGE(I35:J35)</f>
        <v>14434</v>
      </c>
      <c r="L35" s="46"/>
      <c r="M35" s="40"/>
      <c r="O35" s="46"/>
      <c r="R35" s="46"/>
      <c r="S35" s="46"/>
    </row>
    <row r="36" spans="2:19" x14ac:dyDescent="0.3">
      <c r="B36" s="64" t="s">
        <v>103</v>
      </c>
      <c r="C36" s="86"/>
      <c r="D36" s="46"/>
      <c r="E36" s="86"/>
      <c r="F36" s="94"/>
      <c r="G36" s="86"/>
      <c r="H36" s="64" t="s">
        <v>103</v>
      </c>
      <c r="I36" s="86"/>
      <c r="J36" s="46"/>
      <c r="K36" s="86"/>
      <c r="L36" s="46"/>
      <c r="M36" s="40"/>
      <c r="O36" s="46"/>
      <c r="R36" s="46"/>
      <c r="S36" s="46"/>
    </row>
    <row r="37" spans="2:19" ht="15" thickBot="1" x14ac:dyDescent="0.35">
      <c r="B37" s="67" t="s">
        <v>10</v>
      </c>
      <c r="C37" s="86"/>
      <c r="D37" s="46"/>
      <c r="E37" s="87"/>
      <c r="F37" s="95"/>
      <c r="G37" s="87"/>
      <c r="H37" s="67" t="s">
        <v>27</v>
      </c>
      <c r="I37" s="86"/>
      <c r="J37" s="46"/>
      <c r="K37" s="87"/>
      <c r="L37" s="46"/>
      <c r="M37" s="40"/>
      <c r="O37" s="46"/>
      <c r="R37" s="46"/>
      <c r="S37" s="46"/>
    </row>
    <row r="38" spans="2:19" x14ac:dyDescent="0.3">
      <c r="B38" s="82"/>
      <c r="C38" s="88" t="s">
        <v>32</v>
      </c>
      <c r="D38" s="89"/>
      <c r="E38" s="90"/>
      <c r="F38" s="94"/>
      <c r="G38" s="86"/>
      <c r="H38" s="82"/>
      <c r="I38" s="88" t="s">
        <v>32</v>
      </c>
      <c r="J38" s="89"/>
      <c r="K38" s="90"/>
      <c r="L38" s="46"/>
      <c r="M38" s="40"/>
      <c r="O38" s="46"/>
      <c r="R38" s="46"/>
      <c r="S38" s="46"/>
    </row>
    <row r="39" spans="2:19" x14ac:dyDescent="0.3">
      <c r="B39" s="64"/>
      <c r="C39" s="91" t="s">
        <v>8</v>
      </c>
      <c r="D39" s="91" t="s">
        <v>9</v>
      </c>
      <c r="E39" s="76" t="s">
        <v>7</v>
      </c>
      <c r="F39" s="94"/>
      <c r="G39" s="86"/>
      <c r="H39" s="64"/>
      <c r="I39" s="91" t="s">
        <v>8</v>
      </c>
      <c r="J39" s="91" t="s">
        <v>9</v>
      </c>
      <c r="K39" s="76" t="s">
        <v>7</v>
      </c>
      <c r="L39" s="46"/>
      <c r="M39" s="40"/>
      <c r="O39" s="46"/>
      <c r="R39" s="46"/>
      <c r="S39" s="46"/>
    </row>
    <row r="40" spans="2:19" ht="15.6" x14ac:dyDescent="0.3">
      <c r="B40" s="75" t="s">
        <v>11</v>
      </c>
      <c r="C40" s="8">
        <v>31122</v>
      </c>
      <c r="D40" s="8">
        <v>31388</v>
      </c>
      <c r="E40" s="84">
        <f>AVERAGE(C40:D40)</f>
        <v>31255</v>
      </c>
      <c r="F40" s="92"/>
      <c r="G40" s="93"/>
      <c r="H40" s="75" t="s">
        <v>11</v>
      </c>
      <c r="I40" s="8">
        <v>30922</v>
      </c>
      <c r="J40" s="8">
        <v>30572</v>
      </c>
      <c r="K40" s="84">
        <f>AVERAGE(I40:J40)</f>
        <v>30747</v>
      </c>
      <c r="L40" s="46"/>
      <c r="M40" s="40"/>
      <c r="O40" s="46"/>
      <c r="P40" s="46"/>
      <c r="Q40" s="46"/>
      <c r="R40" s="46"/>
      <c r="S40" s="46"/>
    </row>
    <row r="41" spans="2:19" ht="16.2" thickBot="1" x14ac:dyDescent="0.35">
      <c r="B41" s="77" t="s">
        <v>12</v>
      </c>
      <c r="C41" s="9">
        <v>43583</v>
      </c>
      <c r="D41" s="9">
        <v>43922</v>
      </c>
      <c r="E41" s="85">
        <f>AVERAGE(C41:D41)</f>
        <v>43752.5</v>
      </c>
      <c r="F41" s="92"/>
      <c r="G41" s="93"/>
      <c r="H41" s="77" t="s">
        <v>12</v>
      </c>
      <c r="I41" s="9">
        <v>30981</v>
      </c>
      <c r="J41" s="9">
        <v>30921</v>
      </c>
      <c r="K41" s="85">
        <f>AVERAGE(I41:J41)</f>
        <v>30951</v>
      </c>
      <c r="L41" s="46"/>
      <c r="M41" s="40"/>
      <c r="O41" s="46"/>
      <c r="P41" s="46"/>
      <c r="Q41" s="46"/>
      <c r="R41" s="46"/>
      <c r="S41" s="46"/>
    </row>
    <row r="42" spans="2:19" x14ac:dyDescent="0.3">
      <c r="B42" s="64"/>
      <c r="C42" s="46"/>
      <c r="D42" s="46"/>
      <c r="E42" s="46"/>
      <c r="F42" s="40"/>
      <c r="G42" s="46"/>
      <c r="H42" s="64" t="s">
        <v>104</v>
      </c>
      <c r="I42" s="46"/>
      <c r="J42" s="46"/>
      <c r="K42" s="46"/>
      <c r="L42" s="46"/>
      <c r="M42" s="40"/>
      <c r="O42" s="46"/>
      <c r="P42" s="46"/>
      <c r="Q42" s="46"/>
      <c r="R42" s="46"/>
      <c r="S42" s="46"/>
    </row>
    <row r="43" spans="2:19" ht="15" thickBot="1" x14ac:dyDescent="0.35">
      <c r="B43" s="67" t="s">
        <v>33</v>
      </c>
      <c r="C43" s="46"/>
      <c r="D43" s="46"/>
      <c r="E43" s="46"/>
      <c r="F43" s="40"/>
      <c r="G43" s="46"/>
      <c r="H43" s="67" t="s">
        <v>28</v>
      </c>
      <c r="I43" s="86"/>
      <c r="J43" s="46"/>
      <c r="K43" s="87"/>
      <c r="L43" s="46"/>
      <c r="M43" s="40"/>
      <c r="O43" s="46"/>
      <c r="P43" s="46"/>
      <c r="Q43" s="46"/>
      <c r="R43" s="46"/>
      <c r="S43" s="46"/>
    </row>
    <row r="44" spans="2:19" x14ac:dyDescent="0.3">
      <c r="B44" s="82"/>
      <c r="C44" s="83" t="s">
        <v>13</v>
      </c>
      <c r="D44" s="46"/>
      <c r="E44" s="46"/>
      <c r="F44" s="79"/>
      <c r="G44" s="49"/>
      <c r="H44" s="82"/>
      <c r="I44" s="88" t="s">
        <v>32</v>
      </c>
      <c r="J44" s="89"/>
      <c r="K44" s="90"/>
      <c r="L44" s="46"/>
      <c r="M44" s="40"/>
      <c r="O44" s="46"/>
      <c r="P44" s="46"/>
      <c r="Q44" s="46"/>
      <c r="R44" s="46"/>
      <c r="S44" s="46"/>
    </row>
    <row r="45" spans="2:19" x14ac:dyDescent="0.3">
      <c r="B45" s="75" t="s">
        <v>11</v>
      </c>
      <c r="C45" s="76">
        <f>(E40-$I$17)-(E34-$I$17)</f>
        <v>16708.5</v>
      </c>
      <c r="D45" s="46"/>
      <c r="E45" s="46"/>
      <c r="F45" s="79"/>
      <c r="G45" s="49"/>
      <c r="H45" s="64"/>
      <c r="I45" s="91" t="s">
        <v>8</v>
      </c>
      <c r="J45" s="91" t="s">
        <v>9</v>
      </c>
      <c r="K45" s="76" t="s">
        <v>7</v>
      </c>
      <c r="L45" s="46"/>
      <c r="M45" s="40"/>
      <c r="O45" s="46"/>
      <c r="P45" s="46"/>
      <c r="Q45" s="46"/>
      <c r="R45" s="46"/>
      <c r="S45" s="46"/>
    </row>
    <row r="46" spans="2:19" ht="16.2" thickBot="1" x14ac:dyDescent="0.35">
      <c r="B46" s="77" t="s">
        <v>12</v>
      </c>
      <c r="C46" s="78">
        <f>(E41-$I$17)-(E35-$I$17)</f>
        <v>29629</v>
      </c>
      <c r="D46" s="46"/>
      <c r="E46" s="46"/>
      <c r="F46" s="79"/>
      <c r="G46" s="65"/>
      <c r="H46" s="75" t="s">
        <v>17</v>
      </c>
      <c r="I46" s="8">
        <v>35863</v>
      </c>
      <c r="J46" s="8">
        <v>35445</v>
      </c>
      <c r="K46" s="84">
        <f>AVERAGE(I46:J46)</f>
        <v>35654</v>
      </c>
      <c r="L46" s="46"/>
      <c r="M46" s="40"/>
      <c r="O46" s="46"/>
      <c r="P46" s="46"/>
      <c r="Q46" s="46"/>
      <c r="R46" s="46"/>
      <c r="S46" s="46"/>
    </row>
    <row r="47" spans="2:19" ht="16.2" thickBot="1" x14ac:dyDescent="0.35">
      <c r="B47" s="64"/>
      <c r="C47" s="46"/>
      <c r="D47" s="46"/>
      <c r="E47" s="46"/>
      <c r="F47" s="79"/>
      <c r="G47" s="65"/>
      <c r="H47" s="77" t="s">
        <v>18</v>
      </c>
      <c r="I47" s="9">
        <v>35958</v>
      </c>
      <c r="J47" s="9">
        <v>35147</v>
      </c>
      <c r="K47" s="85">
        <f>AVERAGE(I47:J47)</f>
        <v>35552.5</v>
      </c>
      <c r="L47" s="46"/>
      <c r="M47" s="40"/>
      <c r="O47" s="46"/>
      <c r="P47" s="46"/>
      <c r="Q47" s="46"/>
      <c r="R47" s="46"/>
      <c r="S47" s="46"/>
    </row>
    <row r="48" spans="2:19" x14ac:dyDescent="0.3">
      <c r="B48" s="64"/>
      <c r="C48" s="46"/>
      <c r="D48" s="46"/>
      <c r="E48" s="46"/>
      <c r="F48" s="79"/>
      <c r="G48" s="65"/>
      <c r="H48" s="80" t="s">
        <v>53</v>
      </c>
      <c r="I48" s="46"/>
      <c r="J48" s="46"/>
      <c r="K48" s="46"/>
      <c r="L48" s="46"/>
      <c r="M48" s="40"/>
      <c r="O48" s="46"/>
      <c r="P48" s="46"/>
      <c r="Q48" s="46"/>
      <c r="R48" s="46"/>
      <c r="S48" s="46"/>
    </row>
    <row r="49" spans="2:21" ht="15" thickBot="1" x14ac:dyDescent="0.35">
      <c r="B49" s="67" t="s">
        <v>45</v>
      </c>
      <c r="C49" s="81"/>
      <c r="D49" s="46"/>
      <c r="E49" s="46"/>
      <c r="F49" s="79"/>
      <c r="G49" s="49"/>
      <c r="H49" s="67" t="s">
        <v>29</v>
      </c>
      <c r="I49" s="46"/>
      <c r="J49" s="46"/>
      <c r="K49" s="46"/>
      <c r="L49" s="46"/>
      <c r="M49" s="40"/>
      <c r="O49" s="46"/>
      <c r="P49" s="46"/>
      <c r="Q49" s="46"/>
      <c r="R49" s="46"/>
      <c r="S49" s="46"/>
    </row>
    <row r="50" spans="2:21" x14ac:dyDescent="0.3">
      <c r="B50" s="57" t="s">
        <v>14</v>
      </c>
      <c r="C50" s="58"/>
      <c r="D50" s="58"/>
      <c r="E50" s="58"/>
      <c r="F50" s="68">
        <f>SLOPE(J17:J22,H17:H22)</f>
        <v>47.694214285714288</v>
      </c>
      <c r="G50" s="46"/>
      <c r="H50" s="82"/>
      <c r="I50" s="83" t="s">
        <v>13</v>
      </c>
      <c r="J50" s="46"/>
      <c r="K50" s="46"/>
      <c r="L50" s="46"/>
      <c r="M50" s="40"/>
      <c r="O50" s="46"/>
      <c r="P50" s="46"/>
      <c r="Q50" s="46"/>
      <c r="R50" s="46"/>
      <c r="S50" s="46"/>
    </row>
    <row r="51" spans="2:21" x14ac:dyDescent="0.3">
      <c r="B51" s="70" t="s">
        <v>22</v>
      </c>
      <c r="C51" s="58"/>
      <c r="D51" s="58"/>
      <c r="E51" s="58"/>
      <c r="F51" s="68">
        <f>INTERCEPT(J17:J22,H17:H22)</f>
        <v>-1515.8571428571449</v>
      </c>
      <c r="G51" s="49"/>
      <c r="H51" s="75" t="s">
        <v>11</v>
      </c>
      <c r="I51" s="76">
        <f>(K40-$I$17)-(K34-$I$17)</f>
        <v>16187.5</v>
      </c>
      <c r="J51" s="46"/>
      <c r="K51" s="46"/>
      <c r="L51" s="46"/>
      <c r="M51" s="40"/>
      <c r="O51" s="46"/>
      <c r="P51" s="46"/>
      <c r="Q51" s="46"/>
      <c r="R51" s="46"/>
      <c r="S51" s="46"/>
    </row>
    <row r="52" spans="2:21" x14ac:dyDescent="0.3">
      <c r="B52" s="57" t="s">
        <v>47</v>
      </c>
      <c r="C52" s="58"/>
      <c r="D52" s="58"/>
      <c r="E52" s="58"/>
      <c r="F52" s="71">
        <f>(C45-F51)/F50</f>
        <v>382.10834198218117</v>
      </c>
      <c r="G52" s="49"/>
      <c r="H52" s="75" t="s">
        <v>12</v>
      </c>
      <c r="I52" s="76">
        <f>(K41-$I$17)-(K35-$I$17)</f>
        <v>16517</v>
      </c>
      <c r="J52" s="46"/>
      <c r="K52" s="46"/>
      <c r="L52" s="46"/>
      <c r="M52" s="40"/>
      <c r="O52" s="46"/>
      <c r="P52" s="46"/>
      <c r="Q52" s="46"/>
      <c r="R52" s="46"/>
      <c r="S52" s="46"/>
    </row>
    <row r="53" spans="2:21" x14ac:dyDescent="0.3">
      <c r="B53" s="57" t="s">
        <v>46</v>
      </c>
      <c r="C53" s="58"/>
      <c r="D53" s="58"/>
      <c r="E53" s="58"/>
      <c r="F53" s="10">
        <v>50</v>
      </c>
      <c r="G53" s="49"/>
      <c r="H53" s="75" t="s">
        <v>17</v>
      </c>
      <c r="I53" s="76">
        <f>(K46-$I$17)-(K34-$I$17)</f>
        <v>21094.5</v>
      </c>
      <c r="J53" s="46"/>
      <c r="K53" s="46"/>
      <c r="L53" s="46"/>
      <c r="M53" s="40"/>
      <c r="O53" s="46"/>
      <c r="P53" s="46"/>
      <c r="Q53" s="46"/>
      <c r="R53" s="46"/>
      <c r="S53" s="46"/>
    </row>
    <row r="54" spans="2:21" ht="15" thickBot="1" x14ac:dyDescent="0.35">
      <c r="B54" s="57" t="s">
        <v>23</v>
      </c>
      <c r="C54" s="58"/>
      <c r="D54" s="58"/>
      <c r="E54" s="58"/>
      <c r="F54" s="10">
        <v>100</v>
      </c>
      <c r="G54" s="49"/>
      <c r="H54" s="77" t="s">
        <v>18</v>
      </c>
      <c r="I54" s="78">
        <f>(K47-$I$17)-(K35-$I$17)</f>
        <v>21118.5</v>
      </c>
      <c r="J54" s="46"/>
      <c r="K54" s="46"/>
      <c r="L54" s="46"/>
      <c r="M54" s="40"/>
      <c r="O54" s="46"/>
      <c r="P54" s="46"/>
      <c r="Q54" s="46"/>
      <c r="R54" s="46"/>
      <c r="S54" s="46"/>
    </row>
    <row r="55" spans="2:21" x14ac:dyDescent="0.3">
      <c r="B55" s="57" t="s">
        <v>48</v>
      </c>
      <c r="C55" s="58"/>
      <c r="D55" s="58"/>
      <c r="E55" s="58"/>
      <c r="F55" s="41">
        <f>F54*(F52/F53)</f>
        <v>764.21668396436235</v>
      </c>
      <c r="G55" s="49"/>
      <c r="H55" s="64"/>
      <c r="I55" s="46"/>
      <c r="J55" s="46"/>
      <c r="K55" s="46"/>
      <c r="L55" s="46"/>
      <c r="M55" s="40"/>
      <c r="O55" s="46"/>
      <c r="P55" s="46"/>
      <c r="Q55" s="46"/>
      <c r="R55" s="46"/>
      <c r="S55" s="46"/>
    </row>
    <row r="56" spans="2:21" x14ac:dyDescent="0.3">
      <c r="B56" s="48"/>
      <c r="C56" s="49"/>
      <c r="D56" s="49"/>
      <c r="E56" s="49"/>
      <c r="F56" s="72"/>
      <c r="G56" s="65"/>
      <c r="H56" s="64"/>
      <c r="I56" s="46"/>
      <c r="J56" s="46"/>
      <c r="K56" s="46"/>
      <c r="L56" s="46"/>
      <c r="M56" s="40"/>
      <c r="O56" s="46"/>
      <c r="P56" s="46"/>
      <c r="Q56" s="46"/>
      <c r="R56" s="46"/>
      <c r="S56" s="46"/>
    </row>
    <row r="57" spans="2:21" x14ac:dyDescent="0.3">
      <c r="B57" s="73"/>
      <c r="C57" s="49"/>
      <c r="D57" s="49"/>
      <c r="E57" s="49"/>
      <c r="F57" s="74"/>
      <c r="G57" s="49"/>
      <c r="H57" s="66" t="s">
        <v>54</v>
      </c>
      <c r="I57" s="46"/>
      <c r="J57" s="46"/>
      <c r="K57" s="46"/>
      <c r="L57" s="46"/>
      <c r="M57" s="40"/>
      <c r="O57" s="46"/>
      <c r="P57" s="46"/>
      <c r="Q57" s="46"/>
      <c r="R57" s="46"/>
      <c r="S57" s="46"/>
    </row>
    <row r="58" spans="2:21" x14ac:dyDescent="0.3">
      <c r="B58" s="64"/>
      <c r="C58" s="46"/>
      <c r="D58" s="46"/>
      <c r="E58" s="46"/>
      <c r="F58" s="40"/>
      <c r="G58" s="49"/>
      <c r="H58" s="52" t="s">
        <v>55</v>
      </c>
      <c r="I58" s="53"/>
      <c r="J58" s="53"/>
      <c r="K58" s="53"/>
      <c r="L58" s="53"/>
      <c r="M58" s="19">
        <v>400</v>
      </c>
      <c r="O58" s="46"/>
      <c r="P58" s="46"/>
      <c r="Q58" s="46"/>
      <c r="R58" s="46"/>
      <c r="S58" s="46"/>
    </row>
    <row r="59" spans="2:21" ht="15" customHeight="1" x14ac:dyDescent="0.3">
      <c r="B59" s="67" t="s">
        <v>49</v>
      </c>
      <c r="C59" s="46"/>
      <c r="D59" s="46"/>
      <c r="E59" s="46"/>
      <c r="F59" s="40"/>
      <c r="G59" s="49"/>
      <c r="H59" s="52" t="s">
        <v>23</v>
      </c>
      <c r="I59" s="53"/>
      <c r="J59" s="53"/>
      <c r="K59" s="53"/>
      <c r="L59" s="53"/>
      <c r="M59" s="19">
        <v>50</v>
      </c>
      <c r="O59" s="46"/>
      <c r="P59" s="46"/>
      <c r="Q59" s="46"/>
      <c r="R59" s="46"/>
      <c r="S59" s="46"/>
      <c r="T59" s="46"/>
      <c r="U59" s="46"/>
    </row>
    <row r="60" spans="2:21" ht="15" customHeight="1" x14ac:dyDescent="0.3">
      <c r="B60" s="57" t="s">
        <v>14</v>
      </c>
      <c r="C60" s="58"/>
      <c r="D60" s="58"/>
      <c r="E60" s="58"/>
      <c r="F60" s="68">
        <f>SLOPE(J17:J22,H17:H22)</f>
        <v>47.694214285714288</v>
      </c>
      <c r="G60" s="49"/>
      <c r="H60" s="57" t="s">
        <v>56</v>
      </c>
      <c r="I60" s="69"/>
      <c r="J60" s="69"/>
      <c r="K60" s="58"/>
      <c r="L60" s="58"/>
      <c r="M60" s="41">
        <f>((I51/(I53-I51)))*(M58)*M59</f>
        <v>65977.175463623396</v>
      </c>
      <c r="O60" s="46"/>
      <c r="P60" s="46"/>
      <c r="Q60" s="46"/>
      <c r="R60" s="46"/>
      <c r="S60" s="46"/>
      <c r="T60" s="46"/>
      <c r="U60" s="46"/>
    </row>
    <row r="61" spans="2:21" ht="15" customHeight="1" x14ac:dyDescent="0.3">
      <c r="B61" s="70" t="s">
        <v>22</v>
      </c>
      <c r="C61" s="58"/>
      <c r="D61" s="58"/>
      <c r="E61" s="58"/>
      <c r="F61" s="68">
        <f>INTERCEPT(J17:J22,H17:H22)</f>
        <v>-1515.8571428571449</v>
      </c>
      <c r="G61" s="49"/>
      <c r="H61" s="60" t="s">
        <v>21</v>
      </c>
      <c r="I61" s="61"/>
      <c r="J61" s="61"/>
      <c r="K61" s="61"/>
      <c r="L61" s="61"/>
      <c r="M61" s="20">
        <v>50</v>
      </c>
      <c r="O61" s="46"/>
      <c r="P61" s="46"/>
      <c r="Q61" s="46"/>
      <c r="R61" s="46"/>
      <c r="S61" s="46"/>
      <c r="T61" s="46"/>
      <c r="U61" s="46"/>
    </row>
    <row r="62" spans="2:21" ht="15" customHeight="1" x14ac:dyDescent="0.3">
      <c r="B62" s="57" t="s">
        <v>47</v>
      </c>
      <c r="C62" s="58"/>
      <c r="D62" s="58"/>
      <c r="E62" s="58"/>
      <c r="F62" s="71">
        <f>(C46-F61)/F60</f>
        <v>653.01122178641015</v>
      </c>
      <c r="G62" s="49"/>
      <c r="H62" s="60" t="s">
        <v>57</v>
      </c>
      <c r="I62" s="61"/>
      <c r="J62" s="61"/>
      <c r="K62" s="61"/>
      <c r="L62" s="61"/>
      <c r="M62" s="42">
        <f>M60/M61</f>
        <v>1319.5435092724679</v>
      </c>
      <c r="O62" s="46"/>
      <c r="P62" s="46"/>
      <c r="Q62" s="46"/>
      <c r="R62" s="46"/>
      <c r="S62" s="46"/>
      <c r="T62" s="46"/>
      <c r="U62" s="46"/>
    </row>
    <row r="63" spans="2:21" ht="15" customHeight="1" x14ac:dyDescent="0.3">
      <c r="B63" s="57" t="s">
        <v>46</v>
      </c>
      <c r="C63" s="58"/>
      <c r="D63" s="58"/>
      <c r="E63" s="58"/>
      <c r="F63" s="10">
        <v>50</v>
      </c>
      <c r="G63" s="49"/>
      <c r="H63" s="64"/>
      <c r="I63" s="46"/>
      <c r="J63" s="46"/>
      <c r="K63" s="46"/>
      <c r="L63" s="46"/>
      <c r="M63" s="40"/>
      <c r="O63" s="46"/>
      <c r="P63" s="46"/>
      <c r="Q63" s="46"/>
      <c r="R63" s="46"/>
      <c r="S63" s="46"/>
      <c r="T63" s="46"/>
      <c r="U63" s="46"/>
    </row>
    <row r="64" spans="2:21" x14ac:dyDescent="0.3">
      <c r="B64" s="57" t="s">
        <v>23</v>
      </c>
      <c r="C64" s="58"/>
      <c r="D64" s="58"/>
      <c r="E64" s="58"/>
      <c r="F64" s="10">
        <v>50</v>
      </c>
      <c r="G64" s="65"/>
      <c r="H64" s="66" t="s">
        <v>59</v>
      </c>
      <c r="I64" s="46"/>
      <c r="J64" s="46"/>
      <c r="K64" s="46"/>
      <c r="L64" s="46"/>
      <c r="M64" s="40"/>
      <c r="O64" s="46"/>
      <c r="P64" s="46"/>
      <c r="Q64" s="46"/>
      <c r="R64" s="46"/>
      <c r="S64" s="46"/>
      <c r="T64" s="46"/>
      <c r="U64" s="46"/>
    </row>
    <row r="65" spans="1:21" x14ac:dyDescent="0.3">
      <c r="B65" s="57" t="s">
        <v>48</v>
      </c>
      <c r="C65" s="58"/>
      <c r="D65" s="58"/>
      <c r="E65" s="58"/>
      <c r="F65" s="43">
        <f>F64*(F62/F63)</f>
        <v>653.01122178641015</v>
      </c>
      <c r="H65" s="52" t="s">
        <v>58</v>
      </c>
      <c r="I65" s="53"/>
      <c r="J65" s="53"/>
      <c r="K65" s="53"/>
      <c r="L65" s="53"/>
      <c r="M65" s="19">
        <v>400</v>
      </c>
      <c r="O65" s="46"/>
      <c r="P65" s="46"/>
      <c r="Q65" s="46"/>
      <c r="R65" s="46"/>
      <c r="S65" s="46"/>
      <c r="T65" s="46"/>
      <c r="U65" s="46"/>
    </row>
    <row r="66" spans="1:21" x14ac:dyDescent="0.3">
      <c r="B66" s="48"/>
      <c r="C66" s="49"/>
      <c r="D66" s="49"/>
      <c r="E66" s="50"/>
      <c r="F66" s="51"/>
      <c r="H66" s="52" t="s">
        <v>23</v>
      </c>
      <c r="I66" s="53"/>
      <c r="J66" s="53"/>
      <c r="K66" s="53"/>
      <c r="L66" s="53"/>
      <c r="M66" s="19">
        <v>50</v>
      </c>
      <c r="O66" s="46"/>
      <c r="P66" s="46"/>
      <c r="Q66" s="46"/>
      <c r="R66" s="46"/>
      <c r="S66" s="46"/>
      <c r="T66" s="46"/>
      <c r="U66" s="46"/>
    </row>
    <row r="67" spans="1:21" ht="15" thickBot="1" x14ac:dyDescent="0.35">
      <c r="B67" s="54"/>
      <c r="C67" s="55"/>
      <c r="D67" s="55"/>
      <c r="E67" s="55"/>
      <c r="F67" s="56"/>
      <c r="H67" s="57" t="s">
        <v>56</v>
      </c>
      <c r="I67" s="58"/>
      <c r="J67" s="59"/>
      <c r="K67" s="58"/>
      <c r="L67" s="58"/>
      <c r="M67" s="41">
        <f>((I52/(I54-I52)))*(M65)*M66</f>
        <v>71789.633815060311</v>
      </c>
      <c r="O67" s="46"/>
      <c r="P67" s="46"/>
      <c r="Q67" s="46"/>
      <c r="R67" s="46"/>
      <c r="S67" s="46"/>
      <c r="T67" s="46"/>
      <c r="U67" s="46"/>
    </row>
    <row r="68" spans="1:21" x14ac:dyDescent="0.3">
      <c r="H68" s="60" t="s">
        <v>21</v>
      </c>
      <c r="I68" s="61"/>
      <c r="J68" s="61"/>
      <c r="K68" s="61"/>
      <c r="L68" s="61"/>
      <c r="M68" s="20">
        <v>50</v>
      </c>
      <c r="O68" s="46"/>
      <c r="P68" s="46"/>
      <c r="Q68" s="46"/>
      <c r="R68" s="46"/>
      <c r="S68" s="46"/>
      <c r="T68" s="46"/>
      <c r="U68" s="46"/>
    </row>
    <row r="69" spans="1:21" ht="15" thickBot="1" x14ac:dyDescent="0.35">
      <c r="H69" s="62" t="s">
        <v>57</v>
      </c>
      <c r="I69" s="63"/>
      <c r="J69" s="63"/>
      <c r="K69" s="63"/>
      <c r="L69" s="63"/>
      <c r="M69" s="44">
        <f>M67/M68</f>
        <v>1435.7926763012063</v>
      </c>
      <c r="O69" s="46"/>
      <c r="P69" s="46"/>
      <c r="Q69" s="46"/>
      <c r="R69" s="46"/>
      <c r="S69" s="46"/>
      <c r="T69" s="46"/>
      <c r="U69" s="46"/>
    </row>
    <row r="70" spans="1:21" x14ac:dyDescent="0.3">
      <c r="H70" s="46"/>
    </row>
    <row r="71" spans="1:21" x14ac:dyDescent="0.3">
      <c r="A71" s="47"/>
      <c r="H71" s="46"/>
    </row>
    <row r="72" spans="1:21" x14ac:dyDescent="0.3">
      <c r="A72" s="47"/>
      <c r="H72" s="46"/>
    </row>
    <row r="73" spans="1:21" x14ac:dyDescent="0.3">
      <c r="A73" s="47"/>
      <c r="H73" s="46"/>
    </row>
    <row r="74" spans="1:21" x14ac:dyDescent="0.3">
      <c r="A74" s="47"/>
      <c r="H74" s="46"/>
    </row>
    <row r="75" spans="1:21" x14ac:dyDescent="0.3">
      <c r="A75" s="47"/>
      <c r="H75" s="46"/>
    </row>
    <row r="76" spans="1:21" x14ac:dyDescent="0.3">
      <c r="A76" s="47"/>
      <c r="H76" s="46"/>
    </row>
    <row r="77" spans="1:21" x14ac:dyDescent="0.3">
      <c r="A77" s="46"/>
      <c r="H77" s="46"/>
    </row>
    <row r="78" spans="1:21" x14ac:dyDescent="0.3">
      <c r="A78" s="47"/>
      <c r="H78" s="46"/>
    </row>
    <row r="79" spans="1:21" x14ac:dyDescent="0.3">
      <c r="A79" s="47"/>
      <c r="H79" s="46"/>
    </row>
    <row r="80" spans="1:21" x14ac:dyDescent="0.3">
      <c r="A80" s="47"/>
      <c r="H80" s="46"/>
    </row>
    <row r="81" spans="1:8" x14ac:dyDescent="0.3">
      <c r="A81" s="47"/>
      <c r="H81" s="46"/>
    </row>
    <row r="82" spans="1:8" x14ac:dyDescent="0.3">
      <c r="A82" s="47"/>
      <c r="H82" s="46"/>
    </row>
    <row r="83" spans="1:8" x14ac:dyDescent="0.3">
      <c r="A83" s="47"/>
      <c r="H83" s="46"/>
    </row>
    <row r="84" spans="1:8" x14ac:dyDescent="0.3">
      <c r="H84" s="46"/>
    </row>
    <row r="85" spans="1:8" x14ac:dyDescent="0.3">
      <c r="H85" s="46"/>
    </row>
    <row r="86" spans="1:8" x14ac:dyDescent="0.3">
      <c r="H86" s="46"/>
    </row>
    <row r="87" spans="1:8" x14ac:dyDescent="0.3">
      <c r="H87" s="46"/>
    </row>
    <row r="88" spans="1:8" x14ac:dyDescent="0.3">
      <c r="H88" s="46"/>
    </row>
    <row r="89" spans="1:8" x14ac:dyDescent="0.3">
      <c r="H89" s="46"/>
    </row>
    <row r="90" spans="1:8" x14ac:dyDescent="0.3">
      <c r="H90" s="46"/>
    </row>
  </sheetData>
  <sheetProtection algorithmName="SHA-512" hashValue="LQfvF2Pu3PnX35Q+YkZxQ9ZJWC3QYPRB1D3BHywdD9C+AWK8p7hvj6oeYyhFxAot5R98WV29DFONA5dXMGWVUQ==" saltValue="7nJpxMmxp3XMwLsqB+KaMQ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E21:G27" name="Range1"/>
    <protectedRange algorithmName="SHA-512" hashValue="tNb1OfkTKzyi38JNeKRrnuxbV8mFAMY99W+8rsXB44O+NrBLCOyIO+IK5Osz8cLt4S8+5lZBST2kPLYSc7eWJQ==" saltValue="dt/0XHsTB8txCyUuFeEozw==" spinCount="100000" sqref="C17:D22" name="Range1_3"/>
  </protectedRanges>
  <mergeCells count="2">
    <mergeCell ref="D3:M4"/>
    <mergeCell ref="B15:D15"/>
  </mergeCells>
  <pageMargins left="0.7" right="0.7" top="0.75" bottom="0.75" header="0.3" footer="0.3"/>
  <pageSetup scale="39" orientation="portrait" r:id="rId1"/>
  <rowBreaks count="1" manualBreakCount="1">
    <brk id="16" max="16383" man="1"/>
  </rowBreaks>
  <colBreaks count="1" manualBreakCount="1">
    <brk id="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4" ma:contentTypeDescription="Create a new document." ma:contentTypeScope="" ma:versionID="fdb2a7aac77c2e80c14c13df01d553fa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3cd982a5b29d34aa74350f39761441c2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A2E366-EDBC-4B0E-9443-0D1AE5BA6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F431A2-C574-4AB9-85BF-809BFB49A4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91F9B-0B8B-469E-AC04-78EF44C1529F}">
  <ds:schemaRefs>
    <ds:schemaRef ds:uri="http://www.w3.org/XML/1998/namespace"/>
    <ds:schemaRef ds:uri="http://purl.org/dc/elements/1.1/"/>
    <ds:schemaRef ds:uri="d51ca0aa-51c2-4211-9c2a-190b0c8186a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e1aef77-c719-4515-bac4-5dafbdaa90b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Tab1- 1.Procedure (OD)</vt:lpstr>
      <vt:lpstr>Tab2- 2.Calculator (OD) </vt:lpstr>
      <vt:lpstr>Tab3- 1.Procedure (F) </vt:lpstr>
      <vt:lpstr>Tab4- 2.Calculator (F)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Lior Tal</dc:creator>
  <cp:keywords/>
  <dc:description/>
  <cp:lastModifiedBy>Daniel Steitz</cp:lastModifiedBy>
  <cp:revision/>
  <cp:lastPrinted>2025-11-03T12:48:12Z</cp:lastPrinted>
  <dcterms:created xsi:type="dcterms:W3CDTF">2015-06-05T18:17:20Z</dcterms:created>
  <dcterms:modified xsi:type="dcterms:W3CDTF">2026-02-02T14:43:23Z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